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rtgpc\Desktop\privat Johnny\Privatdrev\Tollerklubben\Aktiviteter og medlemmer\Aktiviteter\"/>
    </mc:Choice>
  </mc:AlternateContent>
  <xr:revisionPtr revIDLastSave="0" documentId="13_ncr:1_{8B8DD02D-411E-4ED1-BAB8-4579F89A090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ktivitetsbudget" sheetId="9" r:id="rId1"/>
    <sheet name="Dataark" sheetId="10" r:id="rId2"/>
    <sheet name="Vejledning" sheetId="7" r:id="rId3"/>
    <sheet name="Honorering udstilling &amp; prøver " sheetId="8" r:id="rId4"/>
  </sheets>
  <definedNames>
    <definedName name="_xlnm.Print_Area" localSheetId="2">Vejledning!$B:$L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9" l="1"/>
  <c r="B62" i="9"/>
  <c r="C56" i="9" l="1"/>
  <c r="C49" i="9"/>
  <c r="C47" i="9"/>
  <c r="B49" i="9"/>
  <c r="H49" i="9"/>
  <c r="A73" i="9"/>
  <c r="C64" i="9"/>
  <c r="B28" i="9"/>
  <c r="D28" i="9" s="1"/>
  <c r="B27" i="9"/>
  <c r="D27" i="9" s="1"/>
  <c r="H32" i="9"/>
  <c r="B32" i="9"/>
  <c r="D32" i="9" s="1"/>
  <c r="H31" i="9"/>
  <c r="B31" i="9"/>
  <c r="D31" i="9" s="1"/>
  <c r="B67" i="9"/>
  <c r="B66" i="9"/>
  <c r="B64" i="9"/>
  <c r="B63" i="9"/>
  <c r="B58" i="9"/>
  <c r="D58" i="9" s="1"/>
  <c r="B57" i="9"/>
  <c r="D57" i="9" s="1"/>
  <c r="B56" i="9"/>
  <c r="B51" i="9"/>
  <c r="D51" i="9" s="1"/>
  <c r="B50" i="9"/>
  <c r="D50" i="9" s="1"/>
  <c r="B48" i="9"/>
  <c r="B47" i="9"/>
  <c r="B46" i="9"/>
  <c r="B45" i="9"/>
  <c r="B30" i="9"/>
  <c r="D30" i="9" s="1"/>
  <c r="B29" i="9"/>
  <c r="D29" i="9" s="1"/>
  <c r="B26" i="9"/>
  <c r="D26" i="9" s="1"/>
  <c r="H67" i="9"/>
  <c r="C67" i="9"/>
  <c r="H66" i="9"/>
  <c r="H64" i="9"/>
  <c r="H63" i="9"/>
  <c r="C63" i="9"/>
  <c r="H58" i="9"/>
  <c r="H57" i="9"/>
  <c r="H56" i="9"/>
  <c r="H51" i="9"/>
  <c r="H50" i="9"/>
  <c r="H48" i="9"/>
  <c r="C48" i="9"/>
  <c r="H47" i="9"/>
  <c r="H46" i="9"/>
  <c r="C46" i="9"/>
  <c r="H45" i="9"/>
  <c r="C45" i="9"/>
  <c r="H39" i="9"/>
  <c r="D39" i="9"/>
  <c r="I37" i="9"/>
  <c r="G37" i="9"/>
  <c r="C37" i="9"/>
  <c r="C66" i="9" s="1"/>
  <c r="H36" i="9"/>
  <c r="D36" i="9"/>
  <c r="H35" i="9"/>
  <c r="D35" i="9"/>
  <c r="H34" i="9"/>
  <c r="D34" i="9"/>
  <c r="H30" i="9"/>
  <c r="H29" i="9"/>
  <c r="H28" i="9"/>
  <c r="H27" i="9"/>
  <c r="H26" i="9"/>
  <c r="H71" i="9" l="1"/>
  <c r="D49" i="9"/>
  <c r="D48" i="9"/>
  <c r="D56" i="9"/>
  <c r="D63" i="9"/>
  <c r="D64" i="9"/>
  <c r="H37" i="9"/>
  <c r="H41" i="9" s="1"/>
  <c r="D66" i="9"/>
  <c r="D46" i="9"/>
  <c r="D67" i="9"/>
  <c r="D47" i="9"/>
  <c r="D45" i="9"/>
  <c r="D37" i="9"/>
  <c r="D41" i="9" s="1"/>
  <c r="D71" i="9" l="1"/>
  <c r="D73" i="9" s="1"/>
  <c r="H73" i="9"/>
</calcChain>
</file>

<file path=xl/sharedStrings.xml><?xml version="1.0" encoding="utf-8"?>
<sst xmlns="http://schemas.openxmlformats.org/spreadsheetml/2006/main" count="292" uniqueCount="193">
  <si>
    <t>Aktivitet type</t>
  </si>
  <si>
    <t>Aktivitetsoplysninger:</t>
  </si>
  <si>
    <t>Lokation</t>
  </si>
  <si>
    <t>Startdato</t>
  </si>
  <si>
    <t>Slutdato</t>
  </si>
  <si>
    <t>Personnavn</t>
  </si>
  <si>
    <t>Økonomioplysninger:</t>
  </si>
  <si>
    <t>Forventet/budget</t>
  </si>
  <si>
    <t>Antal</t>
  </si>
  <si>
    <t>Deltagerantal/-gebyrer i alt</t>
  </si>
  <si>
    <t>Beløb</t>
  </si>
  <si>
    <t>Stk. pris</t>
  </si>
  <si>
    <t>Faktisk/regnskab</t>
  </si>
  <si>
    <t>Indtægter</t>
  </si>
  <si>
    <t>Udgifter</t>
  </si>
  <si>
    <t>Honorarer</t>
  </si>
  <si>
    <t>Kørselsgodtgørelse / antal = km.</t>
  </si>
  <si>
    <t>Forplejning</t>
  </si>
  <si>
    <t>Tildelt nr.</t>
  </si>
  <si>
    <t>Hotelophold</t>
  </si>
  <si>
    <t>Tildelt aktivitetsnr. i DKKs aktivitetssystem</t>
  </si>
  <si>
    <t>DKK administrationsudgifter:</t>
  </si>
  <si>
    <t>Gebyr pr. deltager</t>
  </si>
  <si>
    <t>Dommeruddannelsegebyr pr. deltager</t>
  </si>
  <si>
    <t>Personoplysninger:</t>
  </si>
  <si>
    <t>Schweissprøve 1.000 m / 20 timer</t>
  </si>
  <si>
    <t>Schweissprøve 1.000 m / 40 timer</t>
  </si>
  <si>
    <t>Vildtsporsprøve 1.000 m / 20 timer</t>
  </si>
  <si>
    <t>Schweissprøve 400 m / 3 timer</t>
  </si>
  <si>
    <t>Schweissprøve 400 m / 20 timer</t>
  </si>
  <si>
    <t>Diæter</t>
  </si>
  <si>
    <t>Indtægter i alt</t>
  </si>
  <si>
    <t>Udgifter i alt</t>
  </si>
  <si>
    <t>AKTIVITETSBUDGET</t>
  </si>
  <si>
    <t>Antal hjælpere:</t>
  </si>
  <si>
    <t>Schweissprøve 1.000 m / 20 timer, uden dommerledsagelse</t>
  </si>
  <si>
    <t>Honorarer/takster:</t>
  </si>
  <si>
    <t>Dommer- og official udgifter</t>
  </si>
  <si>
    <t>-</t>
  </si>
  <si>
    <t>Broafgifter afregnes efter regning eller max. brobizz weekendtakst</t>
  </si>
  <si>
    <t>SUD (Spor uden dommer) 1.000 m / 40 timer</t>
  </si>
  <si>
    <t>pr. deltager</t>
  </si>
  <si>
    <t>pr. deltager på prøven</t>
  </si>
  <si>
    <t>Hjælpere</t>
  </si>
  <si>
    <t>Kriterier</t>
  </si>
  <si>
    <t>Begrebet "eksterne" anvendes på hvervspersoner, der ikke er medlemmer af Tollerklubben</t>
  </si>
  <si>
    <t>Aktivitetsudgifter</t>
  </si>
  <si>
    <t>Aktiviteter omfatter udstillinger og disciplinprøverne (pt. jagt og spor) for hvilke det gælder, at de afvikles med både indtægter og udgifter, som omtales nærmere nedenfor.</t>
  </si>
  <si>
    <t>Klubbens Aktiviteter</t>
  </si>
  <si>
    <t>Aktiviteter</t>
  </si>
  <si>
    <t>Aktivitetshverv</t>
  </si>
  <si>
    <t>DKK fastsatte satser</t>
  </si>
  <si>
    <t>DKK administrationsgebyr udstillinger/prøver</t>
  </si>
  <si>
    <t>DKK gebyr dommeruddannelse</t>
  </si>
  <si>
    <t>DKK / Dansk Kennel Klub</t>
  </si>
  <si>
    <t>Vil udløse indberetningspligt, så gives ikke.</t>
  </si>
  <si>
    <t xml:space="preserve">Udlæg </t>
  </si>
  <si>
    <t>Afregnes efter regning, dog max.:</t>
  </si>
  <si>
    <t>Max. beløb er pr. aktivitetsperson pr. udstillings-/prøveaktivitetsdag</t>
  </si>
  <si>
    <t>Max. beløb er pr. aktivitetsperson pr. prøvelægningsdag (max. 2)</t>
  </si>
  <si>
    <t xml:space="preserve">   Under transport</t>
  </si>
  <si>
    <t>Der ydes IKKE dækning for forplejningsudgifter under transport til møder, prøver og/eller udstillinger</t>
  </si>
  <si>
    <t>Transportudgifter</t>
  </si>
  <si>
    <t>Udenlandske dommere i EGEN bil</t>
  </si>
  <si>
    <t>Administrative prøveledere får ingen godtgørelser ifm. det konkrete hverv, da det ikke kræver fysisk tilstedeværelse; men samme person kan opnå godtgørelse, såfremt personen deltager i en anden funktion. Dette skal i givet fald angives på afregningsblanketten.</t>
  </si>
  <si>
    <t>Såfremt bro afgifter udgør laveste rabatpris for privatbil, så kan dokumentation udelades.</t>
  </si>
  <si>
    <t>Enkelttur</t>
  </si>
  <si>
    <t>Tur/retur</t>
  </si>
  <si>
    <t>Storebælt uden rabataftale</t>
  </si>
  <si>
    <t>Øresund uden rabataftale</t>
  </si>
  <si>
    <t>Øresund oprettelse af rabataftale (brobizz/nummerpladelæsning)</t>
  </si>
  <si>
    <t>Rabat på Øresund kræver at der oprettes rabataftalen ØresundGO hvilket koster et oprettelsesgebyr.</t>
  </si>
  <si>
    <t>Storebælt oprettelse af rabataftale (brobizz/nummerpladelæsning)</t>
  </si>
  <si>
    <t>Broafgifter</t>
  </si>
  <si>
    <t>100%
0%
50%</t>
  </si>
  <si>
    <t>Materialer til aktiviteten</t>
  </si>
  <si>
    <t>Indgår i budget og afregnes efter regning.</t>
  </si>
  <si>
    <t>Indkøb af større materialer, såsom tæpper, telte, borde mm. forelægges bestyrelsen til godkendelse inden ordreafgivelse</t>
  </si>
  <si>
    <t>Opholdsudgifter efter regning:</t>
  </si>
  <si>
    <t>Satsen er fastsat af bestyrelsen</t>
  </si>
  <si>
    <t>Klubbens indtægter og udgifter</t>
  </si>
  <si>
    <t>Mailadresse</t>
  </si>
  <si>
    <t>Forplejning til dommere og hjælpere</t>
  </si>
  <si>
    <t>Dommeraspiranter/-elever</t>
  </si>
  <si>
    <t>m/gavechecks</t>
  </si>
  <si>
    <t>Antal deltagere</t>
  </si>
  <si>
    <t>Materialer til aktiviteten, såsom rosetter, præmier, spormateriale, afspærring, kontorartikler mm.</t>
  </si>
  <si>
    <t>Antal dommere/officials:</t>
  </si>
  <si>
    <t xml:space="preserve">Klubben er en specialklub under DKK og anvender DKKs Hundeweb til aktivitetsadministration (aktivitetsudbydelse, deltager oplysninger, katalog udarbejdelse, gebyrindbetalinger/-refusion). Herfor betales følgende: </t>
  </si>
  <si>
    <r>
      <rPr>
        <b/>
        <sz val="10"/>
        <color theme="1"/>
        <rFont val="Calibri"/>
        <family val="2"/>
      </rPr>
      <t xml:space="preserve">Storebælt </t>
    </r>
    <r>
      <rPr>
        <sz val="10"/>
        <color theme="1"/>
        <rFont val="Calibri"/>
        <family val="2"/>
        <scheme val="minor"/>
      </rPr>
      <t>med rabataftale (brobizz/nummerpladelæsning)</t>
    </r>
  </si>
  <si>
    <r>
      <rPr>
        <b/>
        <sz val="10"/>
        <color theme="1"/>
        <rFont val="Calibri"/>
        <family val="2"/>
      </rPr>
      <t xml:space="preserve">Øresund </t>
    </r>
    <r>
      <rPr>
        <sz val="10"/>
        <color theme="1"/>
        <rFont val="Calibri"/>
        <family val="2"/>
        <scheme val="minor"/>
      </rPr>
      <t>med rabataftale (brobizz/nummerpladelæsning)</t>
    </r>
  </si>
  <si>
    <t>Gaver efter regning</t>
  </si>
  <si>
    <t>Dommere og Officials:</t>
  </si>
  <si>
    <t>Øvrige udgifter:</t>
  </si>
  <si>
    <t>Forventet antal</t>
  </si>
  <si>
    <t>Forventet kørte km</t>
  </si>
  <si>
    <t>Dansk/ udenlandsk</t>
  </si>
  <si>
    <t>Faktisk antal</t>
  </si>
  <si>
    <t>Faktisk kørte km</t>
  </si>
  <si>
    <t>Dommere, danske</t>
  </si>
  <si>
    <t>DK</t>
  </si>
  <si>
    <t>Dommere, udenlandske</t>
  </si>
  <si>
    <t>UDL</t>
  </si>
  <si>
    <t>1.</t>
  </si>
  <si>
    <t>2.</t>
  </si>
  <si>
    <t>Deltagere/gebyrkategorier:</t>
  </si>
  <si>
    <t>3.</t>
  </si>
  <si>
    <t>Andre indtægter, angiv art:</t>
  </si>
  <si>
    <t>Honorarer dommere, danske</t>
  </si>
  <si>
    <t>Honorarer dommere, udenlandske</t>
  </si>
  <si>
    <t>Broafgift Storebælt retur</t>
  </si>
  <si>
    <t>Broafgift Øresund retur</t>
  </si>
  <si>
    <t>Anden broafgift retur</t>
  </si>
  <si>
    <t>Andre rejseudgifter</t>
  </si>
  <si>
    <t>Hjælpere inkl. dommeraspirant:</t>
  </si>
  <si>
    <t>SPOR</t>
  </si>
  <si>
    <t>Aktiviteter planlægges, budgetteres og afvikles af Tollerklubbens udvalg indenfor aktivitetsområdet.
Det overordnede økonomiske kriterie er, at en udstilling / prøve skal give et positivt bidrag til klubbens øvrige aktiviteter under hensyn til gældende indtægts- og udgiftsrammer. Såfremt dette ikke kan opnås, kan udvalgene søge om dispensation herfor hos klubbens bestyrelse inden afholdelsen. Ligeledes skal udvalgene forklare væsentlige afvigelser fra det budgetterede aktivitetsøkonomi for bestyrelsen og kan i den sammenhæng få assistance fra klubbens kasserer .</t>
  </si>
  <si>
    <t>Officials omfatter hvervene dommere, dommeraspiranter og ringsekretærer</t>
  </si>
  <si>
    <t>Hjælpere omfatter hvervene prøveledere samt andre nødvendige frivillige hjælpere.</t>
  </si>
  <si>
    <t>Valutakurser</t>
  </si>
  <si>
    <t>Angivet valutakurs i DK kroner er anvendes i budget</t>
  </si>
  <si>
    <t>Aktivitetsindtægter</t>
  </si>
  <si>
    <t>Deltagergebyrer ved udstillinger</t>
  </si>
  <si>
    <t>Såfremt den godtgørelsesberettigede selv stiller med hund kan der IKKE ydes godtgørelse.
Såfremt et husstandsmedlem til den godtgørelsesberettigede stiller med hund kan der kun ydes halv takst, såfremt der køres i én bil. Ellers fuld takst.</t>
  </si>
  <si>
    <t>0%
50%</t>
  </si>
  <si>
    <r>
      <t xml:space="preserve">Såfremt bro afgifter udgør laveste rabatpris for privatbil, jf. ovenfor, så kan dokumentation udelades.
</t>
    </r>
    <r>
      <rPr>
        <u/>
        <sz val="10"/>
        <color theme="1"/>
        <rFont val="Calibri"/>
        <family val="2"/>
      </rPr>
      <t xml:space="preserve">
</t>
    </r>
    <r>
      <rPr>
        <sz val="10"/>
        <color theme="1"/>
        <rFont val="Calibri"/>
        <family val="2"/>
      </rPr>
      <t>Såfremt den godtgørelsesberettigede selv stiller med hund kan der IKKE ydes godtgørelse.
Såfremt et husstandsmedlem til den godtgørelsesberettigede stiller med hund kan der kun ydes halv takst, såfremt der køres i én bil. Ellers fuld takst.</t>
    </r>
  </si>
  <si>
    <t>Klub fastsatte satser</t>
  </si>
  <si>
    <t xml:space="preserve">    Dommere, danske</t>
  </si>
  <si>
    <t xml:space="preserve">    Dommere, udenlandske (danske kroner)</t>
  </si>
  <si>
    <t>Danske officials (dommere) ved kørsel i EGEN bil</t>
  </si>
  <si>
    <t xml:space="preserve">Statens højeste takst </t>
  </si>
  <si>
    <t>Danske kroner</t>
  </si>
  <si>
    <t>Dommere og dommeraspiranter</t>
  </si>
  <si>
    <t xml:space="preserve">    Dommere (efter aftale)</t>
  </si>
  <si>
    <t>Aktivitetsansvarlig (Prøveleder)</t>
  </si>
  <si>
    <t>Prøveleder, ekstern</t>
  </si>
  <si>
    <t>Prøveleder, intern</t>
  </si>
  <si>
    <t>Andre hjælpere</t>
  </si>
  <si>
    <t>Evt. andre/nye klasser  - angiv titel:</t>
  </si>
  <si>
    <t>Kørselsgodtgørelse / antal = km., danske dommere</t>
  </si>
  <si>
    <t>Kørselsgodtgørelse / antal = km., udenlandske dommere</t>
  </si>
  <si>
    <t>Kørselsgodtgørelse / antal = km., ekstern prøveleder</t>
  </si>
  <si>
    <t>Andre udgifter, angiv art:</t>
  </si>
  <si>
    <t>Gaver (dommere, officials og hjælpere)</t>
  </si>
  <si>
    <t>2024-pris</t>
  </si>
  <si>
    <t xml:space="preserve">   Prøver</t>
  </si>
  <si>
    <t xml:space="preserve">   Prøver - forberedelse</t>
  </si>
  <si>
    <t>Gave til terrænvært, hvis terræn er stillet gratis til rådighed</t>
  </si>
  <si>
    <t>Terrænvært</t>
  </si>
  <si>
    <t>Gives kun i tilfælde af, at terræn er stillet gratis til rådighed</t>
  </si>
  <si>
    <t>Hal- og/eller terrænleje</t>
  </si>
  <si>
    <t>Udstilling</t>
  </si>
  <si>
    <t>Spor</t>
  </si>
  <si>
    <t>Jagt</t>
  </si>
  <si>
    <t>Funktion</t>
  </si>
  <si>
    <t>Udgiftsart</t>
  </si>
  <si>
    <t>Ekstern</t>
  </si>
  <si>
    <t>Intern</t>
  </si>
  <si>
    <t>Dommer</t>
  </si>
  <si>
    <t>Honorar</t>
  </si>
  <si>
    <t>DKK/FCI fastsat honorar</t>
  </si>
  <si>
    <t>250 kr</t>
  </si>
  <si>
    <t>Kørsel</t>
  </si>
  <si>
    <t>DKK/FCI fastsat  takst</t>
  </si>
  <si>
    <t>Statens højeste takst</t>
  </si>
  <si>
    <t>Gave</t>
  </si>
  <si>
    <t>75 kr</t>
  </si>
  <si>
    <t>Brugsprøvedommer</t>
  </si>
  <si>
    <t>Klubbens takst</t>
  </si>
  <si>
    <t>Dommeraspirant</t>
  </si>
  <si>
    <t>100 kr</t>
  </si>
  <si>
    <t>Prøveleder, Udstillingsleder</t>
  </si>
  <si>
    <t>Prøveadministrator</t>
  </si>
  <si>
    <t>Kun efter aftale m/ bestyrelsen. Klubbens takst</t>
  </si>
  <si>
    <t>Ringpersonale</t>
  </si>
  <si>
    <t>DKK fastsat honorar</t>
  </si>
  <si>
    <t>Hjælpere (Kastere, stifinder osv)</t>
  </si>
  <si>
    <t xml:space="preserve">Materielafhentning </t>
  </si>
  <si>
    <t>Forplejning pr. person</t>
  </si>
  <si>
    <t>Pr. udstillingsdag/ prøvedag</t>
  </si>
  <si>
    <t>Pr. ekstra dag (maks 2 dage)</t>
  </si>
  <si>
    <t>50 kr</t>
  </si>
  <si>
    <t>Terrænvært, hvis området er stillet gratis til rådighed</t>
  </si>
  <si>
    <t>Alle beløb i skemaet vedr. forplejning og gaver er max-beløb. Refusion ydes efter regning</t>
  </si>
  <si>
    <t>Bemærk vedr. kørsel</t>
  </si>
  <si>
    <t>Kørsel refunderes kun til det medlem, der kører i EGEN bil til prøven/udstillingen for at udføre et refusionsberettiget hverv.</t>
  </si>
  <si>
    <t>Kørsel skal i størst muligt omfang ske ved samkørsel med andre medlemmer med refusionsberettiget hverv på samme prøve/udstilling.</t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</si>
  <si>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Der ydes HALV refusion til kørsel og evt. broafgifter, såfremt det refusionsberettigede medlems ægtefælle/samboende, stiller med hund på prøven/udstillingen og samkører med medlemmet. </t>
    </r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</si>
  <si>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Der ydes FULD refusion til det refusionsberettigede medlem, hvis medlemmet medtager andre samkørende personer uanset om de stiller med hund på prøven/udstillingen.</t>
    </r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</si>
  <si>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Der ydes INGEN refusion, hvis det refusionsberettigede medlem selv stiller med hund på prøven/udstillingen eller ikke anvender EGEN bil.</t>
    </r>
  </si>
  <si>
    <t>Takster 2023:</t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</si>
  <si>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Klubbens takst: 2,20 kr/km</t>
    </r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</si>
  <si>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Statens højeste takst: 3,73 kr/km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</si>
</sst>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0"/>
      <color rgb="FF231F20"/>
      <name val="Arial"/>
      <family val="2"/>
    </font>
    <font>
      <sz val="10"/>
      <color theme="1"/>
      <name val="Calibri"/>
      <family val="2"/>
      <scheme val="minor"/>
    </font>
    <font>
      <b/>
      <sz val="20"/>
      <color rgb="FF231F20"/>
      <name val="Times New Roman"/>
      <family val="1"/>
    </font>
    <font>
      <u/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E7E6E6"/>
      <name val="Calibri"/>
      <family val="2"/>
      <scheme val="minor"/>
    </font>
    <font>
      <b/>
      <sz val="12"/>
      <color rgb="FF242424"/>
      <name val="Calibri"/>
      <family val="2"/>
      <scheme val="minor"/>
    </font>
    <font>
      <sz val="12"/>
      <color rgb="FF242424"/>
      <name val="Calibri"/>
      <family val="2"/>
      <scheme val="minor"/>
    </font>
    <font>
      <sz val="12"/>
      <color rgb="FF242424"/>
      <name val="Symbol"/>
      <family val="1"/>
      <charset val="2"/>
    </font>
    <font>
      <sz val="7"/>
      <color rgb="FF24242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F7F7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3" borderId="6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3" fontId="0" fillId="2" borderId="0" xfId="0" applyNumberFormat="1" applyFill="1"/>
    <xf numFmtId="4" fontId="0" fillId="2" borderId="0" xfId="0" applyNumberFormat="1" applyFill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3" fontId="0" fillId="5" borderId="0" xfId="0" applyNumberFormat="1" applyFill="1"/>
    <xf numFmtId="4" fontId="0" fillId="5" borderId="0" xfId="0" applyNumberFormat="1" applyFill="1"/>
    <xf numFmtId="0" fontId="2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4" fontId="0" fillId="0" borderId="0" xfId="0" applyNumberFormat="1"/>
    <xf numFmtId="9" fontId="0" fillId="0" borderId="0" xfId="0" applyNumberFormat="1"/>
    <xf numFmtId="4" fontId="5" fillId="0" borderId="0" xfId="0" applyNumberFormat="1" applyFont="1" applyAlignment="1">
      <alignment horizontal="left" vertical="center" indent="2"/>
    </xf>
    <xf numFmtId="4" fontId="1" fillId="0" borderId="0" xfId="0" applyNumberFormat="1" applyFont="1"/>
    <xf numFmtId="0" fontId="1" fillId="4" borderId="8" xfId="0" applyFont="1" applyFill="1" applyBorder="1"/>
    <xf numFmtId="0" fontId="1" fillId="3" borderId="9" xfId="0" applyFont="1" applyFill="1" applyBorder="1"/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3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left" vertical="top"/>
    </xf>
    <xf numFmtId="0" fontId="10" fillId="0" borderId="0" xfId="0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14" fontId="6" fillId="0" borderId="0" xfId="0" applyNumberFormat="1" applyFont="1"/>
    <xf numFmtId="4" fontId="6" fillId="0" borderId="0" xfId="0" applyNumberFormat="1" applyFont="1" applyAlignment="1">
      <alignment vertical="top"/>
    </xf>
    <xf numFmtId="0" fontId="6" fillId="0" borderId="0" xfId="0" quotePrefix="1" applyFont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64" fontId="6" fillId="0" borderId="0" xfId="0" applyNumberFormat="1" applyFont="1"/>
    <xf numFmtId="0" fontId="6" fillId="0" borderId="0" xfId="0" quotePrefix="1" applyFont="1" applyAlignment="1">
      <alignment horizontal="right" vertical="top" wrapText="1"/>
    </xf>
    <xf numFmtId="0" fontId="8" fillId="0" borderId="0" xfId="0" applyFont="1" applyAlignment="1">
      <alignment vertical="top"/>
    </xf>
    <xf numFmtId="0" fontId="1" fillId="3" borderId="1" xfId="0" applyFont="1" applyFill="1" applyBorder="1"/>
    <xf numFmtId="0" fontId="0" fillId="3" borderId="1" xfId="0" applyFill="1" applyBorder="1"/>
    <xf numFmtId="0" fontId="1" fillId="4" borderId="10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3" fontId="0" fillId="0" borderId="0" xfId="0" applyNumberFormat="1"/>
    <xf numFmtId="0" fontId="0" fillId="0" borderId="0" xfId="0" applyAlignment="1">
      <alignment horizontal="left"/>
    </xf>
    <xf numFmtId="3" fontId="1" fillId="0" borderId="2" xfId="0" applyNumberFormat="1" applyFont="1" applyBorder="1"/>
    <xf numFmtId="4" fontId="1" fillId="0" borderId="2" xfId="0" applyNumberFormat="1" applyFont="1" applyBorder="1"/>
    <xf numFmtId="4" fontId="5" fillId="0" borderId="0" xfId="0" applyNumberFormat="1" applyFont="1" applyAlignment="1">
      <alignment horizontal="right" vertical="center"/>
    </xf>
    <xf numFmtId="0" fontId="0" fillId="5" borderId="1" xfId="0" applyFill="1" applyBorder="1"/>
    <xf numFmtId="0" fontId="0" fillId="5" borderId="10" xfId="0" applyFill="1" applyBorder="1"/>
    <xf numFmtId="4" fontId="1" fillId="0" borderId="7" xfId="0" applyNumberFormat="1" applyFont="1" applyBorder="1"/>
    <xf numFmtId="0" fontId="15" fillId="0" borderId="0" xfId="0" applyFont="1"/>
    <xf numFmtId="0" fontId="0" fillId="0" borderId="0" xfId="0" applyAlignment="1">
      <alignment wrapText="1"/>
    </xf>
    <xf numFmtId="0" fontId="16" fillId="0" borderId="0" xfId="0" applyFont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indent="5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51</xdr:row>
      <xdr:rowOff>15240</xdr:rowOff>
    </xdr:from>
    <xdr:to>
      <xdr:col>11</xdr:col>
      <xdr:colOff>571500</xdr:colOff>
      <xdr:row>85</xdr:row>
      <xdr:rowOff>15240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6D4E2F8D-56B9-5430-2B53-6AF348DF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9342120"/>
          <a:ext cx="6652260" cy="6217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10</xdr:col>
      <xdr:colOff>74595</xdr:colOff>
      <xdr:row>37</xdr:row>
      <xdr:rowOff>167640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FCBA782-801D-4875-886C-AD5613FF2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0"/>
          <a:ext cx="5560995" cy="693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17A0-BDC3-4BDC-9CCD-417371EAED36}">
  <dimension ref="A1:J74"/>
  <sheetViews>
    <sheetView topLeftCell="A41" workbookViewId="0">
      <selection activeCell="A56" sqref="A56"/>
    </sheetView>
  </sheetViews>
  <sheetFormatPr defaultRowHeight="14.4" x14ac:dyDescent="0.3"/>
  <cols>
    <col min="1" max="1" width="50.6640625" customWidth="1"/>
    <col min="2" max="3" width="10.6640625" customWidth="1"/>
    <col min="4" max="4" width="15.44140625" bestFit="1" customWidth="1"/>
    <col min="5" max="5" width="2.6640625" customWidth="1"/>
    <col min="6" max="7" width="10.6640625" customWidth="1"/>
    <col min="8" max="8" width="15.44140625" bestFit="1" customWidth="1"/>
    <col min="9" max="9" width="13.44140625" bestFit="1" customWidth="1"/>
    <col min="10" max="10" width="3.44140625" customWidth="1"/>
    <col min="18" max="18" width="13.6640625" bestFit="1" customWidth="1"/>
    <col min="19" max="19" width="2.6640625" customWidth="1"/>
  </cols>
  <sheetData>
    <row r="1" spans="1:8" x14ac:dyDescent="0.3">
      <c r="A1" t="s">
        <v>0</v>
      </c>
      <c r="B1" s="49" t="s">
        <v>115</v>
      </c>
      <c r="C1" s="50"/>
    </row>
    <row r="2" spans="1:8" x14ac:dyDescent="0.3">
      <c r="A2" t="s">
        <v>1</v>
      </c>
    </row>
    <row r="3" spans="1:8" x14ac:dyDescent="0.3">
      <c r="A3" t="s">
        <v>2</v>
      </c>
      <c r="B3" s="58"/>
      <c r="C3" s="58"/>
    </row>
    <row r="4" spans="1:8" x14ac:dyDescent="0.3">
      <c r="A4" t="s">
        <v>3</v>
      </c>
      <c r="B4" s="58"/>
      <c r="C4" s="58"/>
    </row>
    <row r="5" spans="1:8" x14ac:dyDescent="0.3">
      <c r="A5" t="s">
        <v>4</v>
      </c>
      <c r="B5" s="58"/>
      <c r="C5" s="58"/>
    </row>
    <row r="6" spans="1:8" ht="15" thickBot="1" x14ac:dyDescent="0.35"/>
    <row r="7" spans="1:8" ht="15" thickBot="1" x14ac:dyDescent="0.35">
      <c r="A7" t="s">
        <v>20</v>
      </c>
      <c r="B7" t="s">
        <v>18</v>
      </c>
      <c r="C7" s="59"/>
    </row>
    <row r="9" spans="1:8" x14ac:dyDescent="0.3">
      <c r="A9" t="s">
        <v>24</v>
      </c>
    </row>
    <row r="10" spans="1:8" x14ac:dyDescent="0.3">
      <c r="A10" t="s">
        <v>134</v>
      </c>
      <c r="B10" s="58" t="s">
        <v>5</v>
      </c>
      <c r="C10" s="58"/>
      <c r="F10" s="58" t="s">
        <v>81</v>
      </c>
      <c r="G10" s="58"/>
      <c r="H10" s="58"/>
    </row>
    <row r="11" spans="1:8" ht="15" thickBot="1" x14ac:dyDescent="0.35"/>
    <row r="12" spans="1:8" ht="29.4" thickBot="1" x14ac:dyDescent="0.35">
      <c r="A12" s="14" t="s">
        <v>87</v>
      </c>
      <c r="B12" s="51" t="s">
        <v>94</v>
      </c>
      <c r="C12" s="51" t="s">
        <v>95</v>
      </c>
      <c r="D12" s="51" t="s">
        <v>96</v>
      </c>
      <c r="F12" s="52" t="s">
        <v>97</v>
      </c>
      <c r="G12" s="52" t="s">
        <v>98</v>
      </c>
      <c r="H12" s="52" t="s">
        <v>96</v>
      </c>
    </row>
    <row r="13" spans="1:8" x14ac:dyDescent="0.3">
      <c r="A13" t="s">
        <v>99</v>
      </c>
      <c r="B13" s="12">
        <v>0</v>
      </c>
      <c r="C13" s="12">
        <v>0</v>
      </c>
      <c r="D13" s="12" t="s">
        <v>100</v>
      </c>
      <c r="F13" s="6">
        <v>0</v>
      </c>
      <c r="G13" s="6">
        <v>0</v>
      </c>
      <c r="H13" s="6" t="s">
        <v>100</v>
      </c>
    </row>
    <row r="14" spans="1:8" x14ac:dyDescent="0.3">
      <c r="A14" t="s">
        <v>101</v>
      </c>
      <c r="B14" s="12">
        <v>0</v>
      </c>
      <c r="C14" s="12">
        <v>0</v>
      </c>
      <c r="D14" s="12" t="s">
        <v>102</v>
      </c>
      <c r="F14" s="6">
        <v>0</v>
      </c>
      <c r="G14" s="6">
        <v>0</v>
      </c>
      <c r="H14" s="6" t="s">
        <v>102</v>
      </c>
    </row>
    <row r="15" spans="1:8" x14ac:dyDescent="0.3">
      <c r="A15" t="s">
        <v>83</v>
      </c>
      <c r="B15" s="12">
        <v>0</v>
      </c>
      <c r="C15" s="12">
        <v>0</v>
      </c>
      <c r="D15" s="53" t="s">
        <v>100</v>
      </c>
      <c r="F15" s="6">
        <v>0</v>
      </c>
      <c r="G15" s="6">
        <v>0</v>
      </c>
      <c r="H15" s="6" t="s">
        <v>100</v>
      </c>
    </row>
    <row r="16" spans="1:8" x14ac:dyDescent="0.3">
      <c r="A16" t="s">
        <v>135</v>
      </c>
      <c r="B16" s="12">
        <v>0</v>
      </c>
      <c r="C16" s="12">
        <v>0</v>
      </c>
      <c r="D16" s="53" t="s">
        <v>100</v>
      </c>
      <c r="F16" s="6">
        <v>0</v>
      </c>
      <c r="G16" s="6">
        <v>0</v>
      </c>
      <c r="H16" s="6" t="s">
        <v>100</v>
      </c>
    </row>
    <row r="17" spans="1:9" x14ac:dyDescent="0.3">
      <c r="A17" s="14" t="s">
        <v>34</v>
      </c>
    </row>
    <row r="18" spans="1:9" x14ac:dyDescent="0.3">
      <c r="A18" t="s">
        <v>136</v>
      </c>
      <c r="B18" s="12">
        <v>0</v>
      </c>
      <c r="C18" s="12">
        <v>0</v>
      </c>
      <c r="F18" s="6">
        <v>0</v>
      </c>
      <c r="G18" s="6">
        <v>0</v>
      </c>
    </row>
    <row r="19" spans="1:9" x14ac:dyDescent="0.3">
      <c r="A19" s="54" t="s">
        <v>137</v>
      </c>
      <c r="B19" s="12">
        <v>0</v>
      </c>
      <c r="C19" s="12">
        <v>0</v>
      </c>
      <c r="F19" s="6">
        <v>0</v>
      </c>
      <c r="G19" s="6">
        <v>0</v>
      </c>
    </row>
    <row r="21" spans="1:9" ht="15" thickBot="1" x14ac:dyDescent="0.35">
      <c r="A21" s="2" t="s">
        <v>33</v>
      </c>
    </row>
    <row r="22" spans="1:9" ht="15" thickBot="1" x14ac:dyDescent="0.35">
      <c r="A22" s="2" t="s">
        <v>6</v>
      </c>
      <c r="B22" s="8" t="s">
        <v>7</v>
      </c>
      <c r="C22" s="9"/>
      <c r="D22" s="10"/>
      <c r="E22" s="2"/>
      <c r="F22" s="4" t="s">
        <v>12</v>
      </c>
      <c r="G22" s="4"/>
      <c r="H22" s="5"/>
      <c r="I22" s="31" t="s">
        <v>85</v>
      </c>
    </row>
    <row r="23" spans="1:9" x14ac:dyDescent="0.3">
      <c r="B23" s="11" t="s">
        <v>11</v>
      </c>
      <c r="C23" s="11" t="s">
        <v>8</v>
      </c>
      <c r="D23" s="23" t="s">
        <v>10</v>
      </c>
      <c r="E23" s="2"/>
      <c r="F23" s="24" t="s">
        <v>11</v>
      </c>
      <c r="G23" s="3" t="s">
        <v>8</v>
      </c>
      <c r="H23" s="3" t="s">
        <v>10</v>
      </c>
      <c r="I23" s="31" t="s">
        <v>84</v>
      </c>
    </row>
    <row r="24" spans="1:9" x14ac:dyDescent="0.3">
      <c r="A24" s="14" t="s">
        <v>13</v>
      </c>
      <c r="D24" s="1"/>
      <c r="E24" s="1"/>
      <c r="G24" s="1"/>
      <c r="H24" s="1"/>
    </row>
    <row r="25" spans="1:9" x14ac:dyDescent="0.3">
      <c r="A25" s="61" t="s">
        <v>105</v>
      </c>
    </row>
    <row r="26" spans="1:9" x14ac:dyDescent="0.3">
      <c r="A26" s="28" t="s">
        <v>28</v>
      </c>
      <c r="B26" s="19">
        <f>+Dataark!D19</f>
        <v>525</v>
      </c>
      <c r="C26" s="12">
        <v>0</v>
      </c>
      <c r="D26" s="19">
        <f t="shared" ref="D26:D36" si="0">+B26*C26</f>
        <v>0</v>
      </c>
      <c r="E26" s="19"/>
      <c r="F26" s="7">
        <v>0</v>
      </c>
      <c r="G26" s="6">
        <v>0</v>
      </c>
      <c r="H26" s="19">
        <f>+F26*G26</f>
        <v>0</v>
      </c>
      <c r="I26" s="6">
        <v>0</v>
      </c>
    </row>
    <row r="27" spans="1:9" x14ac:dyDescent="0.3">
      <c r="A27" s="28" t="s">
        <v>29</v>
      </c>
      <c r="B27" s="19">
        <f>+Dataark!D20</f>
        <v>580</v>
      </c>
      <c r="C27" s="12">
        <v>0</v>
      </c>
      <c r="D27" s="19">
        <f t="shared" ref="D27:D28" si="1">+B27*C27</f>
        <v>0</v>
      </c>
      <c r="E27" s="19"/>
      <c r="F27" s="7">
        <v>0</v>
      </c>
      <c r="G27" s="6">
        <v>0</v>
      </c>
      <c r="H27" s="19">
        <f t="shared" ref="H27:H36" si="2">+F27*G27</f>
        <v>0</v>
      </c>
      <c r="I27" s="6">
        <v>0</v>
      </c>
    </row>
    <row r="28" spans="1:9" x14ac:dyDescent="0.3">
      <c r="A28" s="28" t="s">
        <v>25</v>
      </c>
      <c r="B28" s="19">
        <f>+Dataark!D21</f>
        <v>890</v>
      </c>
      <c r="C28" s="12">
        <v>0</v>
      </c>
      <c r="D28" s="19">
        <f t="shared" si="1"/>
        <v>0</v>
      </c>
      <c r="E28" s="19"/>
      <c r="F28" s="7">
        <v>0</v>
      </c>
      <c r="G28" s="6">
        <v>0</v>
      </c>
      <c r="H28" s="19">
        <f t="shared" si="2"/>
        <v>0</v>
      </c>
      <c r="I28" s="6">
        <v>0</v>
      </c>
    </row>
    <row r="29" spans="1:9" x14ac:dyDescent="0.3">
      <c r="A29" s="28" t="s">
        <v>26</v>
      </c>
      <c r="B29" s="19">
        <f>+Dataark!D22</f>
        <v>890</v>
      </c>
      <c r="C29" s="12">
        <v>0</v>
      </c>
      <c r="D29" s="19">
        <f t="shared" si="0"/>
        <v>0</v>
      </c>
      <c r="E29" s="19"/>
      <c r="F29" s="7">
        <v>0</v>
      </c>
      <c r="G29" s="6">
        <v>0</v>
      </c>
      <c r="H29" s="19">
        <f t="shared" si="2"/>
        <v>0</v>
      </c>
      <c r="I29" s="6">
        <v>0</v>
      </c>
    </row>
    <row r="30" spans="1:9" x14ac:dyDescent="0.3">
      <c r="A30" s="28" t="s">
        <v>35</v>
      </c>
      <c r="B30" s="19">
        <f>+Dataark!D23</f>
        <v>890</v>
      </c>
      <c r="C30" s="12">
        <v>0</v>
      </c>
      <c r="D30" s="19">
        <f t="shared" si="0"/>
        <v>0</v>
      </c>
      <c r="E30" s="19"/>
      <c r="F30" s="7">
        <v>0</v>
      </c>
      <c r="G30" s="6">
        <v>0</v>
      </c>
      <c r="H30" s="19">
        <f t="shared" si="2"/>
        <v>0</v>
      </c>
      <c r="I30" s="6">
        <v>0</v>
      </c>
    </row>
    <row r="31" spans="1:9" x14ac:dyDescent="0.3">
      <c r="A31" s="28" t="s">
        <v>27</v>
      </c>
      <c r="B31" s="19">
        <f>+Dataark!D24</f>
        <v>850</v>
      </c>
      <c r="C31" s="12">
        <v>0</v>
      </c>
      <c r="D31" s="19">
        <f t="shared" ref="D31:D32" si="3">+B31*C31</f>
        <v>0</v>
      </c>
      <c r="E31" s="19"/>
      <c r="F31" s="7">
        <v>0</v>
      </c>
      <c r="G31" s="6">
        <v>0</v>
      </c>
      <c r="H31" s="19">
        <f t="shared" ref="H31:H32" si="4">+F31*G31</f>
        <v>0</v>
      </c>
      <c r="I31" s="6">
        <v>0</v>
      </c>
    </row>
    <row r="32" spans="1:9" x14ac:dyDescent="0.3">
      <c r="A32" s="28" t="s">
        <v>40</v>
      </c>
      <c r="B32" s="19">
        <f>+Dataark!D25</f>
        <v>890</v>
      </c>
      <c r="C32" s="12">
        <v>0</v>
      </c>
      <c r="D32" s="19">
        <f t="shared" si="3"/>
        <v>0</v>
      </c>
      <c r="E32" s="19"/>
      <c r="F32" s="7">
        <v>0</v>
      </c>
      <c r="G32" s="6">
        <v>0</v>
      </c>
      <c r="H32" s="19">
        <f t="shared" si="4"/>
        <v>0</v>
      </c>
      <c r="I32" s="6">
        <v>0</v>
      </c>
    </row>
    <row r="33" spans="1:10" x14ac:dyDescent="0.3">
      <c r="A33" s="30" t="s">
        <v>138</v>
      </c>
      <c r="B33" s="19"/>
      <c r="C33" s="53"/>
      <c r="D33" s="19"/>
      <c r="E33" s="19"/>
      <c r="F33" s="53"/>
      <c r="G33" s="53"/>
      <c r="H33" s="53"/>
      <c r="I33" s="53"/>
      <c r="J33" s="53"/>
    </row>
    <row r="34" spans="1:10" x14ac:dyDescent="0.3">
      <c r="A34" s="30" t="s">
        <v>103</v>
      </c>
      <c r="B34" s="13">
        <v>0</v>
      </c>
      <c r="C34" s="12">
        <v>0</v>
      </c>
      <c r="D34" s="19">
        <f t="shared" si="0"/>
        <v>0</v>
      </c>
      <c r="E34" s="19"/>
      <c r="F34" s="7">
        <v>0</v>
      </c>
      <c r="G34" s="6">
        <v>0</v>
      </c>
      <c r="H34" s="19">
        <f t="shared" si="2"/>
        <v>0</v>
      </c>
      <c r="I34" s="6">
        <v>0</v>
      </c>
    </row>
    <row r="35" spans="1:10" x14ac:dyDescent="0.3">
      <c r="A35" s="30" t="s">
        <v>104</v>
      </c>
      <c r="B35" s="13">
        <v>0</v>
      </c>
      <c r="C35" s="12">
        <v>0</v>
      </c>
      <c r="D35" s="19">
        <f t="shared" si="0"/>
        <v>0</v>
      </c>
      <c r="E35" s="19"/>
      <c r="F35" s="7">
        <v>0</v>
      </c>
      <c r="G35" s="6">
        <v>0</v>
      </c>
      <c r="H35" s="19">
        <f t="shared" si="2"/>
        <v>0</v>
      </c>
      <c r="I35" s="6">
        <v>0</v>
      </c>
    </row>
    <row r="36" spans="1:10" x14ac:dyDescent="0.3">
      <c r="A36" s="30" t="s">
        <v>106</v>
      </c>
      <c r="B36" s="13">
        <v>0</v>
      </c>
      <c r="C36" s="12">
        <v>0</v>
      </c>
      <c r="D36" s="19">
        <f t="shared" si="0"/>
        <v>0</v>
      </c>
      <c r="E36" s="19"/>
      <c r="F36" s="7">
        <v>0</v>
      </c>
      <c r="G36" s="6">
        <v>0</v>
      </c>
      <c r="H36" s="19">
        <f t="shared" si="2"/>
        <v>0</v>
      </c>
      <c r="I36" s="6">
        <v>0</v>
      </c>
    </row>
    <row r="37" spans="1:10" x14ac:dyDescent="0.3">
      <c r="A37" t="s">
        <v>9</v>
      </c>
      <c r="C37" s="55">
        <f>+SUM(C26:C36)</f>
        <v>0</v>
      </c>
      <c r="D37" s="56">
        <f>+SUM(D26:D36)</f>
        <v>0</v>
      </c>
      <c r="E37" s="22"/>
      <c r="G37" s="55">
        <f>+SUM(G26:G36)</f>
        <v>0</v>
      </c>
      <c r="H37" s="56">
        <f>+SUM(H26:H36)</f>
        <v>0</v>
      </c>
      <c r="I37" s="55">
        <f>+SUM(I26:I36)</f>
        <v>0</v>
      </c>
    </row>
    <row r="39" spans="1:10" x14ac:dyDescent="0.3">
      <c r="A39" s="2" t="s">
        <v>107</v>
      </c>
      <c r="B39" s="19"/>
      <c r="C39" s="53"/>
      <c r="D39" s="13">
        <f t="shared" ref="D39" si="5">+B39*C39</f>
        <v>0</v>
      </c>
      <c r="E39" s="19"/>
      <c r="F39" s="19"/>
      <c r="G39" s="53"/>
      <c r="H39" s="7">
        <f t="shared" ref="H39" si="6">+F39*G39</f>
        <v>0</v>
      </c>
      <c r="I39" s="32"/>
    </row>
    <row r="40" spans="1:10" x14ac:dyDescent="0.3">
      <c r="I40" s="32"/>
    </row>
    <row r="41" spans="1:10" x14ac:dyDescent="0.3">
      <c r="A41" s="2" t="s">
        <v>31</v>
      </c>
      <c r="D41" s="56">
        <f>+D37+D39</f>
        <v>0</v>
      </c>
      <c r="E41" s="22"/>
      <c r="H41" s="56">
        <f>+H37+H39</f>
        <v>0</v>
      </c>
      <c r="I41" s="32"/>
    </row>
    <row r="43" spans="1:10" x14ac:dyDescent="0.3">
      <c r="A43" s="14" t="s">
        <v>14</v>
      </c>
    </row>
    <row r="44" spans="1:10" x14ac:dyDescent="0.3">
      <c r="A44" s="61" t="s">
        <v>92</v>
      </c>
    </row>
    <row r="45" spans="1:10" x14ac:dyDescent="0.3">
      <c r="A45" t="s">
        <v>108</v>
      </c>
      <c r="B45" s="19">
        <f>+Dataark!D32</f>
        <v>250</v>
      </c>
      <c r="C45" s="53">
        <f>+B13</f>
        <v>0</v>
      </c>
      <c r="D45" s="19">
        <f t="shared" ref="D45:D51" si="7">+B45*C45</f>
        <v>0</v>
      </c>
      <c r="E45" s="19"/>
      <c r="F45" s="7">
        <v>0</v>
      </c>
      <c r="G45" s="6">
        <v>0</v>
      </c>
      <c r="H45" s="19">
        <f t="shared" ref="H45:H51" si="8">+F45*G45</f>
        <v>0</v>
      </c>
    </row>
    <row r="46" spans="1:10" x14ac:dyDescent="0.3">
      <c r="A46" t="s">
        <v>109</v>
      </c>
      <c r="B46" s="19">
        <f>+Dataark!D33*Dataark!$D$13</f>
        <v>250</v>
      </c>
      <c r="C46" s="53">
        <f>+B14</f>
        <v>0</v>
      </c>
      <c r="D46" s="19">
        <f t="shared" si="7"/>
        <v>0</v>
      </c>
      <c r="E46" s="19"/>
      <c r="F46" s="7">
        <v>0</v>
      </c>
      <c r="G46" s="6">
        <v>0</v>
      </c>
      <c r="H46" s="19">
        <f t="shared" si="8"/>
        <v>0</v>
      </c>
    </row>
    <row r="47" spans="1:10" x14ac:dyDescent="0.3">
      <c r="A47" t="s">
        <v>139</v>
      </c>
      <c r="B47" s="19">
        <f>+Dataark!D37</f>
        <v>3.73</v>
      </c>
      <c r="C47" s="53">
        <f>+C13</f>
        <v>0</v>
      </c>
      <c r="D47" s="19">
        <f t="shared" ref="D47" si="9">+B47*C47</f>
        <v>0</v>
      </c>
      <c r="E47" s="19"/>
      <c r="F47" s="7">
        <v>0</v>
      </c>
      <c r="G47" s="6">
        <v>0</v>
      </c>
      <c r="H47" s="19">
        <f t="shared" ref="H47" si="10">+F47*G47</f>
        <v>0</v>
      </c>
    </row>
    <row r="48" spans="1:10" x14ac:dyDescent="0.3">
      <c r="A48" t="s">
        <v>140</v>
      </c>
      <c r="B48" s="19">
        <f>+Dataark!D38*Dataark!$D$13</f>
        <v>3.73</v>
      </c>
      <c r="C48" s="53">
        <f>+C14</f>
        <v>0</v>
      </c>
      <c r="D48" s="19">
        <f t="shared" si="7"/>
        <v>0</v>
      </c>
      <c r="E48" s="19"/>
      <c r="F48" s="7">
        <v>0</v>
      </c>
      <c r="G48" s="6">
        <v>0</v>
      </c>
      <c r="H48" s="19">
        <f t="shared" si="8"/>
        <v>0</v>
      </c>
    </row>
    <row r="49" spans="1:8" x14ac:dyDescent="0.3">
      <c r="A49" t="s">
        <v>141</v>
      </c>
      <c r="B49" s="19">
        <f>+Dataark!D37</f>
        <v>3.73</v>
      </c>
      <c r="C49" s="53">
        <f>+C16</f>
        <v>0</v>
      </c>
      <c r="D49" s="19">
        <f t="shared" si="7"/>
        <v>0</v>
      </c>
      <c r="E49" s="19"/>
      <c r="F49" s="7">
        <v>0</v>
      </c>
      <c r="G49" s="6">
        <v>0</v>
      </c>
      <c r="H49" s="19">
        <f t="shared" si="8"/>
        <v>0</v>
      </c>
    </row>
    <row r="50" spans="1:8" x14ac:dyDescent="0.3">
      <c r="A50" t="s">
        <v>110</v>
      </c>
      <c r="B50" s="19">
        <f>+Dataark!D44</f>
        <v>307</v>
      </c>
      <c r="C50" s="12">
        <v>0</v>
      </c>
      <c r="D50" s="19">
        <f t="shared" si="7"/>
        <v>0</v>
      </c>
      <c r="E50" s="19"/>
      <c r="F50" s="7">
        <v>0</v>
      </c>
      <c r="G50" s="6">
        <v>0</v>
      </c>
      <c r="H50" s="19">
        <f t="shared" si="8"/>
        <v>0</v>
      </c>
    </row>
    <row r="51" spans="1:8" x14ac:dyDescent="0.3">
      <c r="A51" t="s">
        <v>111</v>
      </c>
      <c r="B51" s="19">
        <f>+Dataark!D48</f>
        <v>349</v>
      </c>
      <c r="C51" s="12">
        <v>0</v>
      </c>
      <c r="D51" s="19">
        <f t="shared" si="7"/>
        <v>0</v>
      </c>
      <c r="E51" s="19"/>
      <c r="F51" s="7">
        <v>0</v>
      </c>
      <c r="G51" s="6">
        <v>0</v>
      </c>
      <c r="H51" s="19">
        <f t="shared" si="8"/>
        <v>0</v>
      </c>
    </row>
    <row r="52" spans="1:8" x14ac:dyDescent="0.3">
      <c r="A52" t="s">
        <v>112</v>
      </c>
      <c r="B52" s="19"/>
      <c r="C52" s="19"/>
      <c r="D52" s="13">
        <v>0</v>
      </c>
      <c r="E52" s="19"/>
      <c r="F52" s="7"/>
      <c r="G52" s="6"/>
      <c r="H52" s="7">
        <v>0</v>
      </c>
    </row>
    <row r="53" spans="1:8" x14ac:dyDescent="0.3">
      <c r="A53" t="s">
        <v>113</v>
      </c>
      <c r="B53" s="19"/>
      <c r="C53" s="19"/>
      <c r="D53" s="13">
        <v>0</v>
      </c>
      <c r="E53" s="19"/>
      <c r="F53" s="7"/>
      <c r="G53" s="6"/>
      <c r="H53" s="7">
        <v>0</v>
      </c>
    </row>
    <row r="54" spans="1:8" x14ac:dyDescent="0.3">
      <c r="A54" t="s">
        <v>19</v>
      </c>
      <c r="B54" s="19"/>
      <c r="C54" s="19"/>
      <c r="D54" s="13">
        <v>0</v>
      </c>
      <c r="E54" s="19"/>
      <c r="F54" s="7"/>
      <c r="G54" s="6"/>
      <c r="H54" s="7">
        <v>0</v>
      </c>
    </row>
    <row r="55" spans="1:8" x14ac:dyDescent="0.3">
      <c r="A55" s="61" t="s">
        <v>114</v>
      </c>
    </row>
    <row r="56" spans="1:8" x14ac:dyDescent="0.3">
      <c r="A56" t="s">
        <v>16</v>
      </c>
      <c r="B56" s="19">
        <f>+Dataark!D39</f>
        <v>2.2000000000000002</v>
      </c>
      <c r="C56" s="53">
        <f>+C15+C18+C19</f>
        <v>0</v>
      </c>
      <c r="D56" s="19">
        <f t="shared" ref="D56:D58" si="11">+B56*C56</f>
        <v>0</v>
      </c>
      <c r="E56" s="19"/>
      <c r="F56" s="7">
        <v>0</v>
      </c>
      <c r="G56" s="6">
        <v>0</v>
      </c>
      <c r="H56" s="19">
        <f t="shared" ref="H56:H58" si="12">+F56*G56</f>
        <v>0</v>
      </c>
    </row>
    <row r="57" spans="1:8" x14ac:dyDescent="0.3">
      <c r="A57" t="s">
        <v>110</v>
      </c>
      <c r="B57" s="19">
        <f>+Dataark!D44</f>
        <v>307</v>
      </c>
      <c r="C57" s="12">
        <v>0</v>
      </c>
      <c r="D57" s="19">
        <f t="shared" si="11"/>
        <v>0</v>
      </c>
      <c r="E57" s="19"/>
      <c r="F57" s="7">
        <v>0</v>
      </c>
      <c r="G57" s="6">
        <v>0</v>
      </c>
      <c r="H57" s="19">
        <f t="shared" si="12"/>
        <v>0</v>
      </c>
    </row>
    <row r="58" spans="1:8" x14ac:dyDescent="0.3">
      <c r="A58" t="s">
        <v>111</v>
      </c>
      <c r="B58" s="19">
        <f>+Dataark!D48</f>
        <v>349</v>
      </c>
      <c r="C58" s="12">
        <v>0</v>
      </c>
      <c r="D58" s="19">
        <f t="shared" si="11"/>
        <v>0</v>
      </c>
      <c r="E58" s="19"/>
      <c r="F58" s="7">
        <v>0</v>
      </c>
      <c r="G58" s="6">
        <v>0</v>
      </c>
      <c r="H58" s="19">
        <f t="shared" si="12"/>
        <v>0</v>
      </c>
    </row>
    <row r="59" spans="1:8" x14ac:dyDescent="0.3">
      <c r="A59" t="s">
        <v>113</v>
      </c>
      <c r="D59" s="13">
        <v>0</v>
      </c>
      <c r="E59" s="19"/>
      <c r="F59" s="7"/>
      <c r="G59" s="6"/>
      <c r="H59" s="7">
        <v>0</v>
      </c>
    </row>
    <row r="60" spans="1:8" x14ac:dyDescent="0.3">
      <c r="A60" s="61" t="s">
        <v>93</v>
      </c>
    </row>
    <row r="61" spans="1:8" x14ac:dyDescent="0.3">
      <c r="A61" s="62" t="s">
        <v>150</v>
      </c>
      <c r="D61" s="13">
        <v>0</v>
      </c>
      <c r="E61" s="19"/>
      <c r="H61" s="7">
        <v>0</v>
      </c>
    </row>
    <row r="62" spans="1:8" x14ac:dyDescent="0.3">
      <c r="A62" s="62" t="s">
        <v>147</v>
      </c>
      <c r="B62" s="19">
        <f>IF(D61=0,+Dataark!D60,"Ikke aktuel")</f>
        <v>250</v>
      </c>
      <c r="C62" s="12">
        <v>0</v>
      </c>
      <c r="D62" s="19">
        <f>IF($B62="Ikke aktuel",0,+B62*C62)</f>
        <v>0</v>
      </c>
      <c r="E62" s="19"/>
      <c r="H62" s="7">
        <v>0</v>
      </c>
    </row>
    <row r="63" spans="1:8" x14ac:dyDescent="0.3">
      <c r="A63" t="s">
        <v>82</v>
      </c>
      <c r="B63" s="19">
        <f>+Dataark!D65</f>
        <v>100</v>
      </c>
      <c r="C63" s="53">
        <f>SUM($B$13:$B$20)</f>
        <v>0</v>
      </c>
      <c r="D63" s="19">
        <f t="shared" ref="D63:D64" si="13">+B63*C63</f>
        <v>0</v>
      </c>
      <c r="E63" s="19"/>
      <c r="F63" s="7">
        <v>0</v>
      </c>
      <c r="G63" s="6">
        <v>0</v>
      </c>
      <c r="H63" s="7">
        <f t="shared" ref="H63:H64" si="14">+F63*G63</f>
        <v>0</v>
      </c>
    </row>
    <row r="64" spans="1:8" x14ac:dyDescent="0.3">
      <c r="A64" t="s">
        <v>143</v>
      </c>
      <c r="B64" s="19">
        <f>+Dataark!D59</f>
        <v>75</v>
      </c>
      <c r="C64" s="53">
        <f>SUM($B$13:$B$20)</f>
        <v>0</v>
      </c>
      <c r="D64" s="19">
        <f t="shared" si="13"/>
        <v>0</v>
      </c>
      <c r="E64" s="19"/>
      <c r="F64" s="7">
        <v>0</v>
      </c>
      <c r="G64" s="6">
        <v>0</v>
      </c>
      <c r="H64" s="7">
        <f t="shared" si="14"/>
        <v>0</v>
      </c>
    </row>
    <row r="65" spans="1:8" x14ac:dyDescent="0.3">
      <c r="A65" s="61" t="s">
        <v>21</v>
      </c>
    </row>
    <row r="66" spans="1:8" x14ac:dyDescent="0.3">
      <c r="A66" t="s">
        <v>22</v>
      </c>
      <c r="B66" s="19">
        <f>+Dataark!D71</f>
        <v>26</v>
      </c>
      <c r="C66" s="53">
        <f>$C$37</f>
        <v>0</v>
      </c>
      <c r="D66" s="19">
        <f>+B66*C66</f>
        <v>0</v>
      </c>
      <c r="E66" s="19"/>
      <c r="F66" s="7">
        <v>0</v>
      </c>
      <c r="G66" s="6">
        <v>0</v>
      </c>
      <c r="H66" s="7">
        <f t="shared" ref="H66:H67" si="15">+F66*G66</f>
        <v>0</v>
      </c>
    </row>
    <row r="67" spans="1:8" x14ac:dyDescent="0.3">
      <c r="A67" t="s">
        <v>23</v>
      </c>
      <c r="B67" s="19">
        <f>+Dataark!D72</f>
        <v>10</v>
      </c>
      <c r="C67" s="53">
        <f>+IF($B$15=0,0,$C$37)</f>
        <v>0</v>
      </c>
      <c r="D67" s="19">
        <f t="shared" ref="D67" si="16">+B67*C67</f>
        <v>0</v>
      </c>
      <c r="E67" s="19"/>
      <c r="F67" s="7">
        <v>0</v>
      </c>
      <c r="G67" s="6">
        <v>0</v>
      </c>
      <c r="H67" s="7">
        <f t="shared" si="15"/>
        <v>0</v>
      </c>
    </row>
    <row r="69" spans="1:8" x14ac:dyDescent="0.3">
      <c r="A69" s="2" t="s">
        <v>142</v>
      </c>
      <c r="D69" s="13">
        <v>0</v>
      </c>
      <c r="H69" s="7">
        <v>0</v>
      </c>
    </row>
    <row r="71" spans="1:8" x14ac:dyDescent="0.3">
      <c r="A71" s="2" t="s">
        <v>32</v>
      </c>
      <c r="D71" s="56">
        <f>+SUM(D45:D70)</f>
        <v>0</v>
      </c>
      <c r="E71" s="22"/>
      <c r="H71" s="56">
        <f>+SUM(H45:H70)</f>
        <v>0</v>
      </c>
    </row>
    <row r="73" spans="1:8" ht="15" thickBot="1" x14ac:dyDescent="0.35">
      <c r="A73" s="2" t="str">
        <f>"Resultat af "&amp;$B$1&amp;" "&amp;$B$3</f>
        <v xml:space="preserve">Resultat af SPOR </v>
      </c>
      <c r="D73" s="60">
        <f>+D41-D71</f>
        <v>0</v>
      </c>
      <c r="E73" s="22"/>
      <c r="H73" s="60">
        <f>+H41-H71</f>
        <v>0</v>
      </c>
    </row>
    <row r="74" spans="1:8" ht="15" thickTop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7A0C-FB68-4CD5-A746-2BAC4FAC5500}">
  <dimension ref="A1:K72"/>
  <sheetViews>
    <sheetView topLeftCell="A43" workbookViewId="0">
      <selection activeCell="A60" sqref="A60:XFD60"/>
    </sheetView>
  </sheetViews>
  <sheetFormatPr defaultRowHeight="14.4" x14ac:dyDescent="0.3"/>
  <cols>
    <col min="1" max="1" width="2.6640625" customWidth="1"/>
    <col min="2" max="2" width="48.6640625" style="27" customWidth="1"/>
    <col min="3" max="3" width="55.77734375" style="27" customWidth="1"/>
    <col min="4" max="7" width="10.77734375" customWidth="1"/>
  </cols>
  <sheetData>
    <row r="1" spans="1:10" ht="24.6" x14ac:dyDescent="0.3">
      <c r="A1" s="16" t="s">
        <v>80</v>
      </c>
      <c r="C1" s="16" t="s">
        <v>44</v>
      </c>
      <c r="E1" s="18">
        <v>2023</v>
      </c>
      <c r="J1" s="16"/>
    </row>
    <row r="2" spans="1:10" x14ac:dyDescent="0.3">
      <c r="A2" s="15"/>
      <c r="C2" s="26"/>
    </row>
    <row r="3" spans="1:10" ht="24.6" x14ac:dyDescent="0.3">
      <c r="B3" s="16" t="s">
        <v>48</v>
      </c>
      <c r="C3" s="16"/>
    </row>
    <row r="4" spans="1:10" x14ac:dyDescent="0.3">
      <c r="C4" s="25"/>
    </row>
    <row r="5" spans="1:10" x14ac:dyDescent="0.3">
      <c r="B5" s="34" t="s">
        <v>49</v>
      </c>
      <c r="C5" s="34"/>
      <c r="D5" s="33"/>
      <c r="E5" s="33"/>
      <c r="F5" s="33"/>
      <c r="G5" s="33"/>
    </row>
    <row r="6" spans="1:10" ht="132" x14ac:dyDescent="0.3">
      <c r="B6" s="44" t="s">
        <v>47</v>
      </c>
      <c r="C6" s="44" t="s">
        <v>116</v>
      </c>
      <c r="D6" s="33"/>
      <c r="E6" s="33"/>
      <c r="F6" s="33"/>
      <c r="G6" s="33"/>
    </row>
    <row r="7" spans="1:10" x14ac:dyDescent="0.3">
      <c r="B7" s="34" t="s">
        <v>50</v>
      </c>
      <c r="C7" s="34"/>
      <c r="D7" s="33"/>
      <c r="E7" s="33"/>
      <c r="F7" s="33"/>
      <c r="G7" s="33"/>
    </row>
    <row r="8" spans="1:10" ht="26.4" x14ac:dyDescent="0.3">
      <c r="B8" s="44" t="s">
        <v>45</v>
      </c>
      <c r="C8" s="34"/>
      <c r="D8" s="33"/>
      <c r="E8" s="33"/>
      <c r="F8" s="33"/>
      <c r="G8" s="33"/>
    </row>
    <row r="9" spans="1:10" ht="26.4" x14ac:dyDescent="0.3">
      <c r="B9" s="44" t="s">
        <v>117</v>
      </c>
      <c r="C9" s="34"/>
      <c r="D9" s="33"/>
      <c r="E9" s="33"/>
      <c r="F9" s="33"/>
      <c r="G9" s="33"/>
    </row>
    <row r="10" spans="1:10" ht="26.4" x14ac:dyDescent="0.3">
      <c r="B10" s="44" t="s">
        <v>118</v>
      </c>
      <c r="C10" s="44"/>
      <c r="D10" s="33"/>
      <c r="E10" s="33"/>
      <c r="F10" s="33"/>
      <c r="G10" s="33"/>
    </row>
    <row r="11" spans="1:10" x14ac:dyDescent="0.3">
      <c r="B11" s="34"/>
      <c r="C11" s="34"/>
      <c r="D11" s="33"/>
      <c r="E11" s="33"/>
      <c r="F11" s="33"/>
      <c r="G11" s="33"/>
    </row>
    <row r="12" spans="1:10" x14ac:dyDescent="0.3">
      <c r="B12" s="34" t="s">
        <v>119</v>
      </c>
      <c r="D12" s="33"/>
      <c r="E12" s="33"/>
      <c r="F12" s="33"/>
      <c r="G12" s="33"/>
    </row>
    <row r="13" spans="1:10" x14ac:dyDescent="0.3">
      <c r="B13" s="34" t="s">
        <v>131</v>
      </c>
      <c r="C13" s="44" t="s">
        <v>120</v>
      </c>
      <c r="D13" s="57">
        <v>1</v>
      </c>
      <c r="E13" s="33"/>
      <c r="F13" s="33"/>
      <c r="G13" s="33"/>
    </row>
    <row r="14" spans="1:10" x14ac:dyDescent="0.3">
      <c r="B14" s="34"/>
      <c r="C14" s="34"/>
      <c r="D14" s="33"/>
      <c r="E14" s="33"/>
      <c r="F14" s="33"/>
      <c r="G14" s="33"/>
    </row>
    <row r="15" spans="1:10" ht="15.6" x14ac:dyDescent="0.3">
      <c r="B15" s="17" t="s">
        <v>121</v>
      </c>
      <c r="C15" s="34"/>
      <c r="D15" s="33"/>
      <c r="E15" s="33"/>
      <c r="F15" s="33"/>
      <c r="G15" s="33"/>
    </row>
    <row r="16" spans="1:10" x14ac:dyDescent="0.3">
      <c r="C16" s="34"/>
      <c r="D16" s="34"/>
      <c r="E16" s="33"/>
      <c r="F16" s="33"/>
      <c r="G16" s="33"/>
    </row>
    <row r="17" spans="2:7" x14ac:dyDescent="0.3">
      <c r="B17" s="34" t="s">
        <v>122</v>
      </c>
      <c r="C17" s="29" t="s">
        <v>126</v>
      </c>
      <c r="D17" s="33"/>
      <c r="E17" s="33"/>
      <c r="F17" s="33"/>
      <c r="G17" s="33"/>
    </row>
    <row r="18" spans="2:7" x14ac:dyDescent="0.3">
      <c r="B18" s="29"/>
      <c r="D18" s="33"/>
      <c r="E18" s="33"/>
      <c r="F18" s="33"/>
      <c r="G18" s="33"/>
    </row>
    <row r="19" spans="2:7" x14ac:dyDescent="0.3">
      <c r="B19" s="28" t="s">
        <v>28</v>
      </c>
      <c r="C19" s="29"/>
      <c r="D19" s="36">
        <v>525</v>
      </c>
      <c r="E19" s="21"/>
      <c r="F19" s="33"/>
      <c r="G19" s="33"/>
    </row>
    <row r="20" spans="2:7" x14ac:dyDescent="0.3">
      <c r="B20" s="28" t="s">
        <v>29</v>
      </c>
      <c r="C20" s="29"/>
      <c r="D20" s="36">
        <v>580</v>
      </c>
      <c r="E20" s="21"/>
      <c r="F20" s="33"/>
      <c r="G20" s="33"/>
    </row>
    <row r="21" spans="2:7" x14ac:dyDescent="0.3">
      <c r="B21" s="28" t="s">
        <v>25</v>
      </c>
      <c r="C21" s="29"/>
      <c r="D21" s="36">
        <v>890</v>
      </c>
      <c r="E21" s="21"/>
      <c r="F21" s="33"/>
      <c r="G21" s="33"/>
    </row>
    <row r="22" spans="2:7" x14ac:dyDescent="0.3">
      <c r="B22" s="28" t="s">
        <v>26</v>
      </c>
      <c r="C22" s="29"/>
      <c r="D22" s="36">
        <v>890</v>
      </c>
      <c r="E22" s="21"/>
      <c r="F22" s="33"/>
      <c r="G22" s="33"/>
    </row>
    <row r="23" spans="2:7" x14ac:dyDescent="0.3">
      <c r="B23" s="28" t="s">
        <v>35</v>
      </c>
      <c r="C23" s="29"/>
      <c r="D23" s="36">
        <v>890</v>
      </c>
      <c r="E23" s="21"/>
      <c r="F23" s="33"/>
      <c r="G23" s="33"/>
    </row>
    <row r="24" spans="2:7" x14ac:dyDescent="0.3">
      <c r="B24" s="28" t="s">
        <v>27</v>
      </c>
      <c r="C24" s="29"/>
      <c r="D24" s="36">
        <v>850</v>
      </c>
      <c r="E24" s="21"/>
      <c r="F24" s="33"/>
      <c r="G24" s="33"/>
    </row>
    <row r="25" spans="2:7" x14ac:dyDescent="0.3">
      <c r="B25" s="28" t="s">
        <v>40</v>
      </c>
      <c r="C25" s="29"/>
      <c r="D25" s="36">
        <v>890</v>
      </c>
      <c r="E25" s="21"/>
      <c r="F25" s="33"/>
      <c r="G25" s="33"/>
    </row>
    <row r="26" spans="2:7" x14ac:dyDescent="0.3">
      <c r="B26" s="29"/>
      <c r="C26" s="29"/>
      <c r="D26" s="33"/>
      <c r="E26" s="33"/>
      <c r="F26" s="33"/>
      <c r="G26" s="33"/>
    </row>
    <row r="27" spans="2:7" ht="15.6" x14ac:dyDescent="0.3">
      <c r="B27" s="17" t="s">
        <v>46</v>
      </c>
      <c r="C27" s="45"/>
      <c r="D27" s="33"/>
      <c r="E27" s="33"/>
      <c r="F27" s="33"/>
      <c r="G27" s="33"/>
    </row>
    <row r="28" spans="2:7" x14ac:dyDescent="0.3">
      <c r="B28" s="45"/>
      <c r="C28" s="45"/>
      <c r="D28" s="33"/>
      <c r="E28" s="33"/>
      <c r="F28" s="33"/>
      <c r="G28" s="33"/>
    </row>
    <row r="29" spans="2:7" x14ac:dyDescent="0.3">
      <c r="B29" s="34" t="s">
        <v>15</v>
      </c>
      <c r="C29" s="34"/>
      <c r="D29" s="33"/>
      <c r="E29" s="33"/>
      <c r="F29" s="33"/>
      <c r="G29" s="33"/>
    </row>
    <row r="30" spans="2:7" x14ac:dyDescent="0.3">
      <c r="B30" s="34" t="s">
        <v>37</v>
      </c>
      <c r="C30" s="34"/>
      <c r="D30" s="33"/>
      <c r="E30" s="33"/>
      <c r="F30" s="33"/>
      <c r="G30" s="33"/>
    </row>
    <row r="31" spans="2:7" x14ac:dyDescent="0.3">
      <c r="B31" s="29" t="s">
        <v>36</v>
      </c>
      <c r="C31" s="29"/>
      <c r="D31" s="33"/>
      <c r="E31" s="33"/>
      <c r="F31" s="33"/>
      <c r="G31" s="33"/>
    </row>
    <row r="32" spans="2:7" x14ac:dyDescent="0.3">
      <c r="B32" s="29" t="s">
        <v>127</v>
      </c>
      <c r="C32" s="29" t="s">
        <v>126</v>
      </c>
      <c r="D32" s="37">
        <v>250</v>
      </c>
      <c r="E32" s="37"/>
      <c r="F32" s="37"/>
      <c r="G32" s="33"/>
    </row>
    <row r="33" spans="2:11" x14ac:dyDescent="0.3">
      <c r="B33" s="29" t="s">
        <v>128</v>
      </c>
      <c r="C33" s="29" t="s">
        <v>126</v>
      </c>
      <c r="D33" s="37">
        <v>250</v>
      </c>
      <c r="E33" s="46"/>
      <c r="F33" s="46"/>
      <c r="G33" s="33"/>
    </row>
    <row r="34" spans="2:11" x14ac:dyDescent="0.3">
      <c r="B34" s="29"/>
      <c r="C34" s="29"/>
      <c r="D34" s="37"/>
      <c r="E34" s="37"/>
      <c r="F34" s="37"/>
      <c r="G34" s="33"/>
    </row>
    <row r="35" spans="2:11" x14ac:dyDescent="0.3">
      <c r="B35" s="45"/>
      <c r="C35" s="45"/>
      <c r="D35" s="33"/>
      <c r="E35" s="33"/>
      <c r="F35" s="33"/>
      <c r="G35" s="33"/>
    </row>
    <row r="36" spans="2:11" x14ac:dyDescent="0.3">
      <c r="B36" s="43" t="s">
        <v>62</v>
      </c>
      <c r="C36" s="45"/>
      <c r="D36" s="33"/>
      <c r="E36" s="33"/>
      <c r="F36" s="33"/>
      <c r="G36" s="33"/>
    </row>
    <row r="37" spans="2:11" x14ac:dyDescent="0.3">
      <c r="B37" s="39" t="s">
        <v>129</v>
      </c>
      <c r="C37" s="29" t="s">
        <v>130</v>
      </c>
      <c r="D37" s="41">
        <v>3.73</v>
      </c>
      <c r="E37" s="41"/>
      <c r="F37" s="38"/>
      <c r="G37" s="33"/>
    </row>
    <row r="38" spans="2:11" x14ac:dyDescent="0.3">
      <c r="B38" s="29" t="s">
        <v>63</v>
      </c>
      <c r="C38" s="29" t="s">
        <v>130</v>
      </c>
      <c r="D38" s="41">
        <v>3.73</v>
      </c>
      <c r="E38" s="33"/>
      <c r="F38" s="33"/>
      <c r="G38" s="33"/>
    </row>
    <row r="39" spans="2:11" ht="55.2" x14ac:dyDescent="0.3">
      <c r="B39" s="29" t="s">
        <v>43</v>
      </c>
      <c r="C39" s="39" t="s">
        <v>64</v>
      </c>
      <c r="D39" s="41">
        <v>2.2000000000000002</v>
      </c>
      <c r="E39" s="33"/>
      <c r="F39" s="33"/>
      <c r="G39" s="33"/>
    </row>
    <row r="40" spans="2:11" ht="69" x14ac:dyDescent="0.3">
      <c r="B40" s="29" t="s">
        <v>43</v>
      </c>
      <c r="C40" s="39" t="s">
        <v>123</v>
      </c>
      <c r="D40" s="47" t="s">
        <v>124</v>
      </c>
      <c r="E40" s="33"/>
      <c r="F40" s="33"/>
      <c r="G40" s="33"/>
    </row>
    <row r="41" spans="2:11" x14ac:dyDescent="0.3">
      <c r="B41" s="29"/>
      <c r="C41" s="39"/>
      <c r="D41" s="41"/>
      <c r="E41" s="33"/>
      <c r="F41" s="33"/>
      <c r="G41" s="33"/>
    </row>
    <row r="42" spans="2:11" ht="110.4" x14ac:dyDescent="0.3">
      <c r="B42" s="43" t="s">
        <v>73</v>
      </c>
      <c r="C42" s="39" t="s">
        <v>125</v>
      </c>
      <c r="D42" s="47" t="s">
        <v>74</v>
      </c>
      <c r="E42" s="33"/>
      <c r="F42" s="33"/>
      <c r="G42" s="33"/>
      <c r="K42" s="20"/>
    </row>
    <row r="43" spans="2:11" ht="27.6" x14ac:dyDescent="0.3">
      <c r="B43" s="39" t="s">
        <v>39</v>
      </c>
      <c r="C43" s="39" t="s">
        <v>65</v>
      </c>
      <c r="D43" s="33" t="s">
        <v>67</v>
      </c>
      <c r="E43" s="33" t="s">
        <v>66</v>
      </c>
      <c r="F43" s="33"/>
      <c r="G43" s="33"/>
      <c r="K43" s="20"/>
    </row>
    <row r="44" spans="2:11" x14ac:dyDescent="0.3">
      <c r="B44" s="29" t="s">
        <v>89</v>
      </c>
      <c r="C44" s="29"/>
      <c r="D44" s="37">
        <v>307</v>
      </c>
      <c r="E44" s="37">
        <v>192</v>
      </c>
      <c r="F44" s="33"/>
      <c r="G44" s="33"/>
    </row>
    <row r="45" spans="2:11" ht="27.6" x14ac:dyDescent="0.3">
      <c r="B45" s="39" t="s">
        <v>72</v>
      </c>
      <c r="C45" s="39" t="s">
        <v>71</v>
      </c>
      <c r="D45" s="37">
        <v>0</v>
      </c>
      <c r="E45" s="37" t="s">
        <v>38</v>
      </c>
      <c r="F45" s="33"/>
      <c r="G45" s="37"/>
    </row>
    <row r="46" spans="2:11" x14ac:dyDescent="0.3">
      <c r="B46" s="29" t="s">
        <v>68</v>
      </c>
      <c r="C46" s="29"/>
      <c r="D46" s="37">
        <v>540</v>
      </c>
      <c r="E46" s="37">
        <v>270</v>
      </c>
      <c r="F46" s="33"/>
      <c r="G46" s="33"/>
    </row>
    <row r="47" spans="2:11" x14ac:dyDescent="0.3">
      <c r="B47" s="29" t="s">
        <v>90</v>
      </c>
      <c r="C47" s="29"/>
      <c r="D47" s="37">
        <v>340</v>
      </c>
      <c r="E47" s="37">
        <v>170</v>
      </c>
      <c r="F47" s="33"/>
      <c r="G47" s="33"/>
    </row>
    <row r="48" spans="2:11" ht="27.6" x14ac:dyDescent="0.3">
      <c r="B48" s="39" t="s">
        <v>70</v>
      </c>
      <c r="C48" s="39" t="s">
        <v>71</v>
      </c>
      <c r="D48" s="37">
        <v>349</v>
      </c>
      <c r="E48" s="37" t="s">
        <v>38</v>
      </c>
      <c r="F48" s="33"/>
      <c r="G48" s="33"/>
    </row>
    <row r="49" spans="2:7" x14ac:dyDescent="0.3">
      <c r="B49" s="29" t="s">
        <v>69</v>
      </c>
      <c r="C49" s="29"/>
      <c r="D49" s="37">
        <v>490</v>
      </c>
      <c r="E49" s="37">
        <v>980</v>
      </c>
      <c r="F49" s="33"/>
      <c r="G49" s="33"/>
    </row>
    <row r="50" spans="2:7" x14ac:dyDescent="0.3">
      <c r="B50" s="29"/>
      <c r="C50" s="29"/>
      <c r="D50" s="33"/>
      <c r="E50" s="33"/>
      <c r="F50" s="33"/>
      <c r="G50" s="33"/>
    </row>
    <row r="51" spans="2:7" x14ac:dyDescent="0.3">
      <c r="B51" s="43" t="s">
        <v>75</v>
      </c>
      <c r="C51" s="29"/>
      <c r="D51" s="33"/>
      <c r="E51" s="33"/>
      <c r="F51" s="33"/>
      <c r="G51" s="33"/>
    </row>
    <row r="52" spans="2:7" ht="27.6" x14ac:dyDescent="0.3">
      <c r="B52" s="39" t="s">
        <v>86</v>
      </c>
      <c r="C52" s="29" t="s">
        <v>76</v>
      </c>
      <c r="D52" s="33" t="s">
        <v>38</v>
      </c>
      <c r="E52" s="33"/>
      <c r="F52" s="33"/>
      <c r="G52" s="33"/>
    </row>
    <row r="53" spans="2:7" ht="27.6" x14ac:dyDescent="0.3">
      <c r="B53" s="39" t="s">
        <v>77</v>
      </c>
      <c r="C53" s="29" t="s">
        <v>76</v>
      </c>
      <c r="D53" s="33" t="s">
        <v>38</v>
      </c>
      <c r="E53" s="33"/>
      <c r="F53" s="33"/>
      <c r="G53" s="33"/>
    </row>
    <row r="54" spans="2:7" x14ac:dyDescent="0.3">
      <c r="B54" s="29"/>
      <c r="C54" s="29"/>
      <c r="D54" s="33"/>
      <c r="E54" s="33"/>
      <c r="F54" s="33"/>
      <c r="G54" s="33"/>
    </row>
    <row r="55" spans="2:7" x14ac:dyDescent="0.3">
      <c r="B55" s="43" t="s">
        <v>78</v>
      </c>
      <c r="C55" s="29"/>
      <c r="D55" s="33"/>
      <c r="E55" s="33"/>
      <c r="F55" s="33"/>
      <c r="G55" s="33"/>
    </row>
    <row r="56" spans="2:7" x14ac:dyDescent="0.3">
      <c r="B56" s="29" t="s">
        <v>133</v>
      </c>
      <c r="C56" s="29" t="s">
        <v>76</v>
      </c>
      <c r="D56" s="33" t="s">
        <v>38</v>
      </c>
      <c r="E56" s="33"/>
      <c r="F56" s="33"/>
      <c r="G56" s="33"/>
    </row>
    <row r="57" spans="2:7" x14ac:dyDescent="0.3">
      <c r="B57" s="29"/>
      <c r="C57" s="29"/>
      <c r="D57" s="33"/>
      <c r="E57" s="33"/>
      <c r="F57" s="33"/>
      <c r="G57" s="33"/>
    </row>
    <row r="58" spans="2:7" x14ac:dyDescent="0.3">
      <c r="B58" s="43" t="s">
        <v>91</v>
      </c>
      <c r="C58" s="29"/>
      <c r="D58" s="33"/>
      <c r="E58" s="33"/>
      <c r="F58" s="33"/>
      <c r="G58" s="33"/>
    </row>
    <row r="59" spans="2:7" x14ac:dyDescent="0.3">
      <c r="B59" s="39" t="s">
        <v>132</v>
      </c>
      <c r="C59" s="29" t="s">
        <v>79</v>
      </c>
      <c r="D59" s="37">
        <v>75</v>
      </c>
      <c r="E59" s="33"/>
      <c r="F59" s="33"/>
      <c r="G59" s="33"/>
    </row>
    <row r="60" spans="2:7" x14ac:dyDescent="0.3">
      <c r="B60" s="29" t="s">
        <v>148</v>
      </c>
      <c r="C60" s="29" t="s">
        <v>149</v>
      </c>
      <c r="D60" s="37">
        <v>250</v>
      </c>
      <c r="E60" s="33"/>
      <c r="F60" s="33"/>
      <c r="G60" s="33"/>
    </row>
    <row r="61" spans="2:7" x14ac:dyDescent="0.3">
      <c r="B61" s="29"/>
      <c r="C61" s="29"/>
      <c r="D61" s="33"/>
      <c r="E61" s="33"/>
      <c r="F61" s="33"/>
      <c r="G61" s="33"/>
    </row>
    <row r="62" spans="2:7" x14ac:dyDescent="0.3">
      <c r="B62" s="43" t="s">
        <v>17</v>
      </c>
      <c r="C62" s="34"/>
      <c r="D62" s="33"/>
      <c r="E62" s="33"/>
      <c r="F62" s="33"/>
      <c r="G62" s="33"/>
    </row>
    <row r="63" spans="2:7" x14ac:dyDescent="0.3">
      <c r="B63" s="48" t="s">
        <v>30</v>
      </c>
      <c r="C63" s="29" t="s">
        <v>55</v>
      </c>
      <c r="D63" s="33" t="s">
        <v>38</v>
      </c>
      <c r="E63" s="40"/>
      <c r="F63" s="33"/>
      <c r="G63" s="33"/>
    </row>
    <row r="64" spans="2:7" x14ac:dyDescent="0.3">
      <c r="B64" s="48" t="s">
        <v>56</v>
      </c>
      <c r="C64" s="29" t="s">
        <v>57</v>
      </c>
      <c r="D64" s="33"/>
      <c r="E64" s="33"/>
      <c r="F64" s="33"/>
      <c r="G64" s="33"/>
    </row>
    <row r="65" spans="2:7" x14ac:dyDescent="0.3">
      <c r="B65" s="29" t="s">
        <v>145</v>
      </c>
      <c r="C65" s="39" t="s">
        <v>58</v>
      </c>
      <c r="D65" s="37">
        <v>100</v>
      </c>
      <c r="E65" s="42"/>
      <c r="F65" s="33"/>
      <c r="G65" s="33"/>
    </row>
    <row r="66" spans="2:7" x14ac:dyDescent="0.3">
      <c r="B66" s="29" t="s">
        <v>146</v>
      </c>
      <c r="C66" s="39" t="s">
        <v>59</v>
      </c>
      <c r="D66" s="37">
        <v>50</v>
      </c>
      <c r="E66" s="33"/>
      <c r="F66" s="33"/>
      <c r="G66" s="33"/>
    </row>
    <row r="67" spans="2:7" ht="27.6" x14ac:dyDescent="0.3">
      <c r="B67" s="29" t="s">
        <v>60</v>
      </c>
      <c r="C67" s="39" t="s">
        <v>61</v>
      </c>
      <c r="D67" s="37">
        <v>0</v>
      </c>
      <c r="E67" s="33"/>
      <c r="F67" s="33"/>
      <c r="G67" s="33"/>
    </row>
    <row r="68" spans="2:7" x14ac:dyDescent="0.3">
      <c r="B68" s="29"/>
      <c r="C68" s="29"/>
      <c r="D68" s="33"/>
      <c r="E68" s="33"/>
      <c r="F68" s="33"/>
      <c r="G68" s="33"/>
    </row>
    <row r="69" spans="2:7" x14ac:dyDescent="0.3">
      <c r="B69" s="43" t="s">
        <v>54</v>
      </c>
      <c r="C69" s="29"/>
      <c r="D69" s="35"/>
      <c r="E69" s="33"/>
      <c r="F69" s="33"/>
      <c r="G69" s="33"/>
    </row>
    <row r="70" spans="2:7" ht="55.2" x14ac:dyDescent="0.3">
      <c r="B70" s="39" t="s">
        <v>88</v>
      </c>
      <c r="C70" s="29" t="s">
        <v>51</v>
      </c>
      <c r="D70" s="33"/>
    </row>
    <row r="71" spans="2:7" x14ac:dyDescent="0.3">
      <c r="B71" s="29" t="s">
        <v>52</v>
      </c>
      <c r="C71" s="29" t="s">
        <v>41</v>
      </c>
      <c r="D71" s="37">
        <v>26</v>
      </c>
      <c r="F71" t="s">
        <v>144</v>
      </c>
    </row>
    <row r="72" spans="2:7" x14ac:dyDescent="0.3">
      <c r="B72" s="29" t="s">
        <v>53</v>
      </c>
      <c r="C72" s="29" t="s">
        <v>42</v>
      </c>
      <c r="D72" s="37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15C8-15B2-4170-8F07-D3C3AF7498C9}">
  <dimension ref="A1"/>
  <sheetViews>
    <sheetView workbookViewId="0">
      <selection activeCell="N20" sqref="N20"/>
    </sheetView>
  </sheetViews>
  <sheetFormatPr defaultRowHeight="14.4" x14ac:dyDescent="0.3"/>
  <sheetData/>
  <pageMargins left="0.31496062992125984" right="0.31496062992125984" top="0.35433070866141736" bottom="0.35433070866141736" header="0" footer="0"/>
  <pageSetup paperSize="9" scale="99" fitToHeight="2" orientation="portrait" horizontalDpi="4294967293" verticalDpi="0" r:id="rId1"/>
  <headerFooter>
    <oddHeader>&amp;C&amp;A</oddHeader>
    <oddFooter>&amp;L&amp;F&amp;CSide &amp;P&amp;R&amp;D</oddFooter>
  </headerFooter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D6A5-860F-4BFB-9385-607F7DE03C1C}">
  <dimension ref="A1:H56"/>
  <sheetViews>
    <sheetView tabSelected="1" workbookViewId="0">
      <selection activeCell="J11" sqref="J11"/>
    </sheetView>
  </sheetViews>
  <sheetFormatPr defaultRowHeight="14.4" x14ac:dyDescent="0.3"/>
  <cols>
    <col min="1" max="1" width="50.77734375" customWidth="1"/>
    <col min="2" max="2" width="18.77734375" customWidth="1"/>
    <col min="3" max="8" width="12.77734375" customWidth="1"/>
  </cols>
  <sheetData>
    <row r="1" spans="1:8" ht="15" thickBot="1" x14ac:dyDescent="0.35"/>
    <row r="2" spans="1:8" x14ac:dyDescent="0.3">
      <c r="A2" s="63"/>
      <c r="B2" s="64"/>
      <c r="C2" s="65" t="s">
        <v>151</v>
      </c>
      <c r="D2" s="66"/>
      <c r="E2" s="65" t="s">
        <v>152</v>
      </c>
      <c r="F2" s="66"/>
      <c r="G2" s="67" t="s">
        <v>153</v>
      </c>
      <c r="H2" s="68"/>
    </row>
    <row r="3" spans="1:8" ht="15" thickBot="1" x14ac:dyDescent="0.35">
      <c r="A3" s="69"/>
      <c r="B3" s="70"/>
      <c r="C3" s="71"/>
      <c r="D3" s="72"/>
      <c r="E3" s="71"/>
      <c r="F3" s="72"/>
      <c r="G3" s="73"/>
      <c r="H3" s="74"/>
    </row>
    <row r="4" spans="1:8" ht="16.2" customHeight="1" x14ac:dyDescent="0.3">
      <c r="A4" s="75" t="s">
        <v>154</v>
      </c>
      <c r="B4" s="75" t="s">
        <v>155</v>
      </c>
      <c r="C4" s="76" t="s">
        <v>156</v>
      </c>
      <c r="D4" s="76" t="s">
        <v>157</v>
      </c>
      <c r="E4" s="76" t="s">
        <v>156</v>
      </c>
      <c r="F4" s="76" t="s">
        <v>157</v>
      </c>
      <c r="G4" s="76" t="s">
        <v>156</v>
      </c>
      <c r="H4" s="76" t="s">
        <v>157</v>
      </c>
    </row>
    <row r="5" spans="1:8" ht="15" thickBot="1" x14ac:dyDescent="0.35">
      <c r="A5" s="77"/>
      <c r="B5" s="77"/>
      <c r="C5" s="78"/>
      <c r="D5" s="78"/>
      <c r="E5" s="78"/>
      <c r="F5" s="78"/>
      <c r="G5" s="78"/>
      <c r="H5" s="78"/>
    </row>
    <row r="6" spans="1:8" ht="31.8" customHeight="1" x14ac:dyDescent="0.3">
      <c r="A6" s="79" t="s">
        <v>158</v>
      </c>
      <c r="B6" s="79" t="s">
        <v>159</v>
      </c>
      <c r="C6" s="76" t="s">
        <v>160</v>
      </c>
      <c r="D6" s="80"/>
      <c r="E6" s="76" t="s">
        <v>161</v>
      </c>
      <c r="F6" s="81"/>
      <c r="G6" s="81"/>
      <c r="H6" s="81"/>
    </row>
    <row r="7" spans="1:8" ht="15" thickBot="1" x14ac:dyDescent="0.35">
      <c r="A7" s="82"/>
      <c r="B7" s="83"/>
      <c r="C7" s="78"/>
      <c r="D7" s="84"/>
      <c r="E7" s="78"/>
      <c r="F7" s="85"/>
      <c r="G7" s="85"/>
      <c r="H7" s="85"/>
    </row>
    <row r="8" spans="1:8" ht="47.4" thickBot="1" x14ac:dyDescent="0.35">
      <c r="A8" s="82"/>
      <c r="B8" s="86" t="s">
        <v>162</v>
      </c>
      <c r="C8" s="87" t="s">
        <v>163</v>
      </c>
      <c r="D8" s="88"/>
      <c r="E8" s="87" t="s">
        <v>164</v>
      </c>
      <c r="F8" s="88"/>
      <c r="G8" s="87" t="s">
        <v>164</v>
      </c>
      <c r="H8" s="87" t="s">
        <v>164</v>
      </c>
    </row>
    <row r="9" spans="1:8" x14ac:dyDescent="0.3">
      <c r="A9" s="82"/>
      <c r="B9" s="79" t="s">
        <v>165</v>
      </c>
      <c r="C9" s="76" t="s">
        <v>166</v>
      </c>
      <c r="D9" s="81"/>
      <c r="E9" s="76" t="s">
        <v>166</v>
      </c>
      <c r="F9" s="81"/>
      <c r="G9" s="76" t="s">
        <v>161</v>
      </c>
      <c r="H9" s="76" t="s">
        <v>161</v>
      </c>
    </row>
    <row r="10" spans="1:8" ht="15" thickBot="1" x14ac:dyDescent="0.35">
      <c r="A10" s="83"/>
      <c r="B10" s="83"/>
      <c r="C10" s="78"/>
      <c r="D10" s="85"/>
      <c r="E10" s="78"/>
      <c r="F10" s="85"/>
      <c r="G10" s="78"/>
      <c r="H10" s="78"/>
    </row>
    <row r="11" spans="1:8" ht="31.8" customHeight="1" x14ac:dyDescent="0.3">
      <c r="A11" s="89" t="s">
        <v>167</v>
      </c>
      <c r="B11" s="79" t="s">
        <v>162</v>
      </c>
      <c r="C11" s="81"/>
      <c r="D11" s="81"/>
      <c r="E11" s="81"/>
      <c r="F11" s="81"/>
      <c r="G11" s="76" t="s">
        <v>164</v>
      </c>
      <c r="H11" s="76" t="s">
        <v>168</v>
      </c>
    </row>
    <row r="12" spans="1:8" ht="15" customHeight="1" thickBot="1" x14ac:dyDescent="0.35">
      <c r="A12" s="90"/>
      <c r="B12" s="83"/>
      <c r="C12" s="85"/>
      <c r="D12" s="85"/>
      <c r="E12" s="85"/>
      <c r="F12" s="85"/>
      <c r="G12" s="78"/>
      <c r="H12" s="78"/>
    </row>
    <row r="13" spans="1:8" ht="14.4" customHeight="1" x14ac:dyDescent="0.3">
      <c r="A13" s="90"/>
      <c r="B13" s="79" t="s">
        <v>165</v>
      </c>
      <c r="C13" s="81"/>
      <c r="D13" s="81"/>
      <c r="E13" s="81"/>
      <c r="F13" s="81"/>
      <c r="G13" s="76" t="s">
        <v>161</v>
      </c>
      <c r="H13" s="76" t="s">
        <v>161</v>
      </c>
    </row>
    <row r="14" spans="1:8" ht="15" customHeight="1" thickBot="1" x14ac:dyDescent="0.35">
      <c r="A14" s="91"/>
      <c r="B14" s="83"/>
      <c r="C14" s="85"/>
      <c r="D14" s="85"/>
      <c r="E14" s="85"/>
      <c r="F14" s="85"/>
      <c r="G14" s="78"/>
      <c r="H14" s="78"/>
    </row>
    <row r="15" spans="1:8" ht="16.2" customHeight="1" x14ac:dyDescent="0.3">
      <c r="A15" s="79" t="s">
        <v>169</v>
      </c>
      <c r="B15" s="79" t="s">
        <v>162</v>
      </c>
      <c r="C15" s="81"/>
      <c r="D15" s="81"/>
      <c r="E15" s="81"/>
      <c r="F15" s="81"/>
      <c r="G15" s="76" t="s">
        <v>168</v>
      </c>
      <c r="H15" s="76" t="s">
        <v>168</v>
      </c>
    </row>
    <row r="16" spans="1:8" ht="15" thickBot="1" x14ac:dyDescent="0.35">
      <c r="A16" s="82"/>
      <c r="B16" s="83"/>
      <c r="C16" s="85"/>
      <c r="D16" s="85"/>
      <c r="E16" s="85"/>
      <c r="F16" s="85"/>
      <c r="G16" s="78"/>
      <c r="H16" s="78"/>
    </row>
    <row r="17" spans="1:8" x14ac:dyDescent="0.3">
      <c r="A17" s="82"/>
      <c r="B17" s="79" t="s">
        <v>165</v>
      </c>
      <c r="C17" s="76" t="s">
        <v>166</v>
      </c>
      <c r="D17" s="81"/>
      <c r="E17" s="76" t="s">
        <v>166</v>
      </c>
      <c r="F17" s="81"/>
      <c r="G17" s="76" t="s">
        <v>170</v>
      </c>
      <c r="H17" s="76" t="s">
        <v>170</v>
      </c>
    </row>
    <row r="18" spans="1:8" ht="15" thickBot="1" x14ac:dyDescent="0.35">
      <c r="A18" s="83"/>
      <c r="B18" s="83"/>
      <c r="C18" s="78"/>
      <c r="D18" s="85"/>
      <c r="E18" s="78"/>
      <c r="F18" s="85"/>
      <c r="G18" s="78"/>
      <c r="H18" s="78"/>
    </row>
    <row r="19" spans="1:8" ht="15.6" customHeight="1" x14ac:dyDescent="0.3">
      <c r="A19" s="89" t="s">
        <v>171</v>
      </c>
      <c r="B19" s="79" t="s">
        <v>162</v>
      </c>
      <c r="C19" s="81"/>
      <c r="D19" s="76" t="s">
        <v>168</v>
      </c>
      <c r="E19" s="76" t="s">
        <v>164</v>
      </c>
      <c r="F19" s="76" t="s">
        <v>168</v>
      </c>
      <c r="G19" s="76" t="s">
        <v>164</v>
      </c>
      <c r="H19" s="76" t="s">
        <v>168</v>
      </c>
    </row>
    <row r="20" spans="1:8" ht="15" thickBot="1" x14ac:dyDescent="0.35">
      <c r="A20" s="90"/>
      <c r="B20" s="83"/>
      <c r="C20" s="85"/>
      <c r="D20" s="78"/>
      <c r="E20" s="78"/>
      <c r="F20" s="78"/>
      <c r="G20" s="78"/>
      <c r="H20" s="78"/>
    </row>
    <row r="21" spans="1:8" x14ac:dyDescent="0.3">
      <c r="A21" s="90"/>
      <c r="B21" s="79" t="s">
        <v>165</v>
      </c>
      <c r="C21" s="81"/>
      <c r="D21" s="81"/>
      <c r="E21" s="76" t="s">
        <v>166</v>
      </c>
      <c r="F21" s="76" t="s">
        <v>166</v>
      </c>
      <c r="G21" s="76" t="s">
        <v>161</v>
      </c>
      <c r="H21" s="76" t="s">
        <v>161</v>
      </c>
    </row>
    <row r="22" spans="1:8" ht="15" thickBot="1" x14ac:dyDescent="0.35">
      <c r="A22" s="91"/>
      <c r="B22" s="83"/>
      <c r="C22" s="85"/>
      <c r="D22" s="85"/>
      <c r="E22" s="78"/>
      <c r="F22" s="78"/>
      <c r="G22" s="78"/>
      <c r="H22" s="78"/>
    </row>
    <row r="23" spans="1:8" ht="109.8" customHeight="1" x14ac:dyDescent="0.3">
      <c r="A23" s="79" t="s">
        <v>172</v>
      </c>
      <c r="B23" s="79" t="s">
        <v>162</v>
      </c>
      <c r="C23" s="81"/>
      <c r="D23" s="81"/>
      <c r="E23" s="81"/>
      <c r="F23" s="81"/>
      <c r="G23" s="81"/>
      <c r="H23" s="76" t="s">
        <v>173</v>
      </c>
    </row>
    <row r="24" spans="1:8" ht="15" thickBot="1" x14ac:dyDescent="0.35">
      <c r="A24" s="83"/>
      <c r="B24" s="83"/>
      <c r="C24" s="85"/>
      <c r="D24" s="85"/>
      <c r="E24" s="85"/>
      <c r="F24" s="85"/>
      <c r="G24" s="85"/>
      <c r="H24" s="78"/>
    </row>
    <row r="25" spans="1:8" ht="31.8" customHeight="1" x14ac:dyDescent="0.3">
      <c r="A25" s="79" t="s">
        <v>174</v>
      </c>
      <c r="B25" s="79" t="s">
        <v>159</v>
      </c>
      <c r="C25" s="76" t="s">
        <v>175</v>
      </c>
      <c r="D25" s="76" t="s">
        <v>175</v>
      </c>
      <c r="E25" s="81"/>
      <c r="F25" s="81"/>
      <c r="G25" s="81"/>
      <c r="H25" s="81"/>
    </row>
    <row r="26" spans="1:8" ht="15" thickBot="1" x14ac:dyDescent="0.35">
      <c r="A26" s="82"/>
      <c r="B26" s="83"/>
      <c r="C26" s="78"/>
      <c r="D26" s="78"/>
      <c r="E26" s="85"/>
      <c r="F26" s="85"/>
      <c r="G26" s="85"/>
      <c r="H26" s="85"/>
    </row>
    <row r="27" spans="1:8" ht="31.8" customHeight="1" x14ac:dyDescent="0.3">
      <c r="A27" s="82"/>
      <c r="B27" s="79" t="s">
        <v>162</v>
      </c>
      <c r="C27" s="76" t="s">
        <v>164</v>
      </c>
      <c r="D27" s="76" t="s">
        <v>168</v>
      </c>
      <c r="E27" s="81"/>
      <c r="F27" s="81"/>
      <c r="G27" s="81"/>
      <c r="H27" s="81"/>
    </row>
    <row r="28" spans="1:8" ht="15" thickBot="1" x14ac:dyDescent="0.35">
      <c r="A28" s="82"/>
      <c r="B28" s="83"/>
      <c r="C28" s="78"/>
      <c r="D28" s="78"/>
      <c r="E28" s="85"/>
      <c r="F28" s="85"/>
      <c r="G28" s="85"/>
      <c r="H28" s="85"/>
    </row>
    <row r="29" spans="1:8" x14ac:dyDescent="0.3">
      <c r="A29" s="82"/>
      <c r="B29" s="79" t="s">
        <v>165</v>
      </c>
      <c r="C29" s="76" t="s">
        <v>166</v>
      </c>
      <c r="D29" s="76" t="s">
        <v>166</v>
      </c>
      <c r="E29" s="81"/>
      <c r="F29" s="81"/>
      <c r="G29" s="81"/>
      <c r="H29" s="81"/>
    </row>
    <row r="30" spans="1:8" ht="15" thickBot="1" x14ac:dyDescent="0.35">
      <c r="A30" s="83"/>
      <c r="B30" s="83"/>
      <c r="C30" s="78"/>
      <c r="D30" s="78"/>
      <c r="E30" s="85"/>
      <c r="F30" s="85"/>
      <c r="G30" s="85"/>
      <c r="H30" s="85"/>
    </row>
    <row r="31" spans="1:8" ht="33.6" customHeight="1" x14ac:dyDescent="0.3">
      <c r="A31" s="79" t="s">
        <v>176</v>
      </c>
      <c r="B31" s="79" t="s">
        <v>162</v>
      </c>
      <c r="C31" s="81"/>
      <c r="D31" s="81"/>
      <c r="E31" s="76" t="s">
        <v>164</v>
      </c>
      <c r="F31" s="76" t="s">
        <v>168</v>
      </c>
      <c r="G31" s="81"/>
      <c r="H31" s="81"/>
    </row>
    <row r="32" spans="1:8" ht="15" thickBot="1" x14ac:dyDescent="0.35">
      <c r="A32" s="82"/>
      <c r="B32" s="83"/>
      <c r="C32" s="85"/>
      <c r="D32" s="85"/>
      <c r="E32" s="78"/>
      <c r="F32" s="78"/>
      <c r="G32" s="85"/>
      <c r="H32" s="85"/>
    </row>
    <row r="33" spans="1:8" x14ac:dyDescent="0.3">
      <c r="A33" s="82"/>
      <c r="B33" s="79" t="s">
        <v>165</v>
      </c>
      <c r="C33" s="81"/>
      <c r="D33" s="81"/>
      <c r="E33" s="76" t="s">
        <v>166</v>
      </c>
      <c r="F33" s="76" t="s">
        <v>166</v>
      </c>
      <c r="G33" s="76" t="s">
        <v>170</v>
      </c>
      <c r="H33" s="76" t="s">
        <v>170</v>
      </c>
    </row>
    <row r="34" spans="1:8" ht="15" thickBot="1" x14ac:dyDescent="0.35">
      <c r="A34" s="83"/>
      <c r="B34" s="83"/>
      <c r="C34" s="85"/>
      <c r="D34" s="85"/>
      <c r="E34" s="78"/>
      <c r="F34" s="78"/>
      <c r="G34" s="78"/>
      <c r="H34" s="78"/>
    </row>
    <row r="35" spans="1:8" ht="78.599999999999994" thickBot="1" x14ac:dyDescent="0.35">
      <c r="A35" s="92" t="s">
        <v>177</v>
      </c>
      <c r="B35" s="86" t="s">
        <v>162</v>
      </c>
      <c r="C35" s="88"/>
      <c r="D35" s="87" t="s">
        <v>173</v>
      </c>
      <c r="E35" s="88"/>
      <c r="F35" s="87" t="s">
        <v>173</v>
      </c>
      <c r="G35" s="88"/>
      <c r="H35" s="86" t="s">
        <v>173</v>
      </c>
    </row>
    <row r="36" spans="1:8" ht="31.2" customHeight="1" x14ac:dyDescent="0.3">
      <c r="A36" s="79" t="s">
        <v>178</v>
      </c>
      <c r="B36" s="89" t="s">
        <v>179</v>
      </c>
      <c r="C36" s="76" t="s">
        <v>170</v>
      </c>
      <c r="D36" s="76" t="s">
        <v>170</v>
      </c>
      <c r="E36" s="76" t="s">
        <v>170</v>
      </c>
      <c r="F36" s="76" t="s">
        <v>170</v>
      </c>
      <c r="G36" s="76" t="s">
        <v>170</v>
      </c>
      <c r="H36" s="76" t="s">
        <v>170</v>
      </c>
    </row>
    <row r="37" spans="1:8" ht="15" thickBot="1" x14ac:dyDescent="0.35">
      <c r="A37" s="82"/>
      <c r="B37" s="91"/>
      <c r="C37" s="78"/>
      <c r="D37" s="78"/>
      <c r="E37" s="78"/>
      <c r="F37" s="78"/>
      <c r="G37" s="78"/>
      <c r="H37" s="78"/>
    </row>
    <row r="38" spans="1:8" ht="31.8" thickBot="1" x14ac:dyDescent="0.35">
      <c r="A38" s="83"/>
      <c r="B38" s="86" t="s">
        <v>180</v>
      </c>
      <c r="C38" s="88"/>
      <c r="D38" s="88"/>
      <c r="E38" s="87" t="s">
        <v>181</v>
      </c>
      <c r="F38" s="87" t="s">
        <v>181</v>
      </c>
      <c r="G38" s="88"/>
      <c r="H38" s="88"/>
    </row>
    <row r="39" spans="1:8" ht="94.2" customHeight="1" x14ac:dyDescent="0.3">
      <c r="A39" s="79" t="s">
        <v>182</v>
      </c>
      <c r="B39" s="79" t="s">
        <v>165</v>
      </c>
      <c r="C39" s="76" t="s">
        <v>161</v>
      </c>
      <c r="D39" s="76" t="s">
        <v>161</v>
      </c>
      <c r="E39" s="76" t="s">
        <v>161</v>
      </c>
      <c r="F39" s="76" t="s">
        <v>161</v>
      </c>
      <c r="G39" s="76" t="s">
        <v>161</v>
      </c>
      <c r="H39" s="76" t="s">
        <v>161</v>
      </c>
    </row>
    <row r="40" spans="1:8" ht="15" thickBot="1" x14ac:dyDescent="0.35">
      <c r="A40" s="83"/>
      <c r="B40" s="83"/>
      <c r="C40" s="78"/>
      <c r="D40" s="78"/>
      <c r="E40" s="78"/>
      <c r="F40" s="78"/>
      <c r="G40" s="78"/>
      <c r="H40" s="78"/>
    </row>
    <row r="41" spans="1:8" ht="15.6" x14ac:dyDescent="0.3">
      <c r="A41" s="93"/>
    </row>
    <row r="42" spans="1:8" ht="15.6" x14ac:dyDescent="0.3">
      <c r="A42" s="94" t="s">
        <v>183</v>
      </c>
    </row>
    <row r="43" spans="1:8" ht="15.6" x14ac:dyDescent="0.3">
      <c r="A43" s="95"/>
    </row>
    <row r="44" spans="1:8" ht="15.6" x14ac:dyDescent="0.3">
      <c r="A44" s="95" t="s">
        <v>184</v>
      </c>
    </row>
    <row r="45" spans="1:8" ht="15.6" x14ac:dyDescent="0.3">
      <c r="A45" s="96" t="s">
        <v>185</v>
      </c>
    </row>
    <row r="46" spans="1:8" ht="15.6" x14ac:dyDescent="0.3">
      <c r="A46" s="96" t="s">
        <v>186</v>
      </c>
    </row>
    <row r="47" spans="1:8" ht="15.6" x14ac:dyDescent="0.3">
      <c r="A47" s="96"/>
    </row>
    <row r="48" spans="1:8" ht="15.6" x14ac:dyDescent="0.3">
      <c r="A48" s="97" t="s">
        <v>187</v>
      </c>
    </row>
    <row r="49" spans="1:1" ht="15.6" x14ac:dyDescent="0.3">
      <c r="A49" s="97" t="s">
        <v>188</v>
      </c>
    </row>
    <row r="50" spans="1:1" ht="15.6" x14ac:dyDescent="0.3">
      <c r="A50" s="97" t="s">
        <v>189</v>
      </c>
    </row>
    <row r="51" spans="1:1" ht="15.6" x14ac:dyDescent="0.3">
      <c r="A51" s="96"/>
    </row>
    <row r="52" spans="1:1" ht="15.6" x14ac:dyDescent="0.3">
      <c r="A52" s="95" t="s">
        <v>190</v>
      </c>
    </row>
    <row r="53" spans="1:1" ht="15.6" x14ac:dyDescent="0.3">
      <c r="A53" s="95"/>
    </row>
    <row r="54" spans="1:1" ht="15.6" x14ac:dyDescent="0.3">
      <c r="A54" s="97" t="s">
        <v>191</v>
      </c>
    </row>
    <row r="55" spans="1:1" ht="15.6" x14ac:dyDescent="0.3">
      <c r="A55" s="97" t="s">
        <v>192</v>
      </c>
    </row>
    <row r="56" spans="1:1" x14ac:dyDescent="0.3">
      <c r="A56" s="98"/>
    </row>
  </sheetData>
  <mergeCells count="133">
    <mergeCell ref="G36:G37"/>
    <mergeCell ref="H36:H37"/>
    <mergeCell ref="A39:A40"/>
    <mergeCell ref="B39:B40"/>
    <mergeCell ref="C39:C40"/>
    <mergeCell ref="D39:D40"/>
    <mergeCell ref="E39:E40"/>
    <mergeCell ref="F39:F40"/>
    <mergeCell ref="G39:G40"/>
    <mergeCell ref="H39:H40"/>
    <mergeCell ref="A36:A38"/>
    <mergeCell ref="B36:B37"/>
    <mergeCell ref="C36:C37"/>
    <mergeCell ref="D36:D37"/>
    <mergeCell ref="E36:E37"/>
    <mergeCell ref="F36:F37"/>
    <mergeCell ref="G31:G32"/>
    <mergeCell ref="H31:H32"/>
    <mergeCell ref="B33:B34"/>
    <mergeCell ref="C33:C34"/>
    <mergeCell ref="D33:D34"/>
    <mergeCell ref="E33:E34"/>
    <mergeCell ref="F33:F34"/>
    <mergeCell ref="G33:G34"/>
    <mergeCell ref="H33:H34"/>
    <mergeCell ref="A31:A34"/>
    <mergeCell ref="B31:B32"/>
    <mergeCell ref="C31:C32"/>
    <mergeCell ref="D31:D32"/>
    <mergeCell ref="E31:E32"/>
    <mergeCell ref="F31:F32"/>
    <mergeCell ref="H27:H28"/>
    <mergeCell ref="B29:B30"/>
    <mergeCell ref="C29:C30"/>
    <mergeCell ref="D29:D30"/>
    <mergeCell ref="E29:E30"/>
    <mergeCell ref="F29:F30"/>
    <mergeCell ref="G29:G30"/>
    <mergeCell ref="H29:H30"/>
    <mergeCell ref="B27:B28"/>
    <mergeCell ref="C27:C28"/>
    <mergeCell ref="D27:D28"/>
    <mergeCell ref="E27:E28"/>
    <mergeCell ref="F27:F28"/>
    <mergeCell ref="G27:G28"/>
    <mergeCell ref="G23:G24"/>
    <mergeCell ref="H23:H24"/>
    <mergeCell ref="A25:A30"/>
    <mergeCell ref="B25:B26"/>
    <mergeCell ref="C25:C26"/>
    <mergeCell ref="D25:D26"/>
    <mergeCell ref="E25:E26"/>
    <mergeCell ref="F25:F26"/>
    <mergeCell ref="G25:G26"/>
    <mergeCell ref="H25:H26"/>
    <mergeCell ref="A23:A24"/>
    <mergeCell ref="B23:B24"/>
    <mergeCell ref="C23:C24"/>
    <mergeCell ref="D23:D24"/>
    <mergeCell ref="E23:E24"/>
    <mergeCell ref="F23:F24"/>
    <mergeCell ref="G19:G20"/>
    <mergeCell ref="H19:H20"/>
    <mergeCell ref="B21:B22"/>
    <mergeCell ref="C21:C22"/>
    <mergeCell ref="D21:D22"/>
    <mergeCell ref="E21:E22"/>
    <mergeCell ref="F21:F22"/>
    <mergeCell ref="G21:G22"/>
    <mergeCell ref="H21:H22"/>
    <mergeCell ref="A19:A22"/>
    <mergeCell ref="B19:B20"/>
    <mergeCell ref="C19:C20"/>
    <mergeCell ref="D19:D20"/>
    <mergeCell ref="E19:E20"/>
    <mergeCell ref="F19:F20"/>
    <mergeCell ref="G15:G16"/>
    <mergeCell ref="H15:H16"/>
    <mergeCell ref="B17:B18"/>
    <mergeCell ref="C17:C18"/>
    <mergeCell ref="D17:D18"/>
    <mergeCell ref="E17:E18"/>
    <mergeCell ref="F17:F18"/>
    <mergeCell ref="G17:G18"/>
    <mergeCell ref="H17:H18"/>
    <mergeCell ref="A15:A18"/>
    <mergeCell ref="B15:B16"/>
    <mergeCell ref="C15:C16"/>
    <mergeCell ref="D15:D16"/>
    <mergeCell ref="E15:E16"/>
    <mergeCell ref="F15:F16"/>
    <mergeCell ref="C13:C14"/>
    <mergeCell ref="D13:D14"/>
    <mergeCell ref="E13:E14"/>
    <mergeCell ref="F13:F14"/>
    <mergeCell ref="G13:G14"/>
    <mergeCell ref="H13:H14"/>
    <mergeCell ref="H9:H10"/>
    <mergeCell ref="A11:A14"/>
    <mergeCell ref="B11:B12"/>
    <mergeCell ref="C11:C12"/>
    <mergeCell ref="D11:D12"/>
    <mergeCell ref="E11:E12"/>
    <mergeCell ref="F11:F12"/>
    <mergeCell ref="G11:G12"/>
    <mergeCell ref="H11:H12"/>
    <mergeCell ref="B13:B14"/>
    <mergeCell ref="B9:B10"/>
    <mergeCell ref="C9:C10"/>
    <mergeCell ref="D9:D10"/>
    <mergeCell ref="E9:E10"/>
    <mergeCell ref="F9:F10"/>
    <mergeCell ref="G9:G10"/>
    <mergeCell ref="G4:G5"/>
    <mergeCell ref="H4:H5"/>
    <mergeCell ref="A6:A10"/>
    <mergeCell ref="B6:B7"/>
    <mergeCell ref="C6:C7"/>
    <mergeCell ref="D6:D7"/>
    <mergeCell ref="E6:E7"/>
    <mergeCell ref="F6:F7"/>
    <mergeCell ref="G6:G7"/>
    <mergeCell ref="H6:H7"/>
    <mergeCell ref="A2:B3"/>
    <mergeCell ref="C2:D3"/>
    <mergeCell ref="E2:F3"/>
    <mergeCell ref="G2:H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Aktivitetsbudget</vt:lpstr>
      <vt:lpstr>Dataark</vt:lpstr>
      <vt:lpstr>Vejledning</vt:lpstr>
      <vt:lpstr>Honorering udstilling &amp; prøver </vt:lpstr>
      <vt:lpstr>Vejledning!Udskriftsområde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Selvig</dc:creator>
  <cp:lastModifiedBy>Johnny Selvig</cp:lastModifiedBy>
  <cp:lastPrinted>2023-08-02T10:27:19Z</cp:lastPrinted>
  <dcterms:created xsi:type="dcterms:W3CDTF">2018-08-29T12:47:17Z</dcterms:created>
  <dcterms:modified xsi:type="dcterms:W3CDTF">2023-10-25T14:03:19Z</dcterms:modified>
</cp:coreProperties>
</file>